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 - Stavební úpravy" sheetId="2" r:id="rId2"/>
    <sheet name="a - Bourací práce" sheetId="3" r:id="rId3"/>
    <sheet name="b - Stavební práce" sheetId="4" r:id="rId4"/>
    <sheet name="c - Technologie" sheetId="5" r:id="rId5"/>
    <sheet name="d - Venkovní úpravy" sheetId="6" r:id="rId6"/>
    <sheet name="ON - Ostatní náklady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'2 - Stavební úpravy'!$C$121:$K$142</definedName>
    <definedName name="_xlnm.Print_Area" localSheetId="1">'2 - Stavební úpravy'!$C$4:$J$76,'2 - Stavební úpravy'!$C$82:$J$103,'2 - Stavební úpravy'!$C$109:$J$142</definedName>
    <definedName name="_xlnm.Print_Titles" localSheetId="1">'2 - Stavební úpravy'!$121:$121</definedName>
    <definedName name="_xlnm._FilterDatabase" localSheetId="2" hidden="1">'a - Bourací práce'!$C$128:$K$186</definedName>
    <definedName name="_xlnm.Print_Area" localSheetId="2">'a - Bourací práce'!$C$4:$J$76,'a - Bourací práce'!$C$82:$J$108,'a - Bourací práce'!$C$114:$J$186</definedName>
    <definedName name="_xlnm.Print_Titles" localSheetId="2">'a - Bourací práce'!$128:$128</definedName>
    <definedName name="_xlnm._FilterDatabase" localSheetId="3" hidden="1">'b - Stavební práce'!$C$132:$K$228</definedName>
    <definedName name="_xlnm.Print_Area" localSheetId="3">'b - Stavební práce'!$C$4:$J$76,'b - Stavební práce'!$C$82:$J$112,'b - Stavební práce'!$C$118:$J$228</definedName>
    <definedName name="_xlnm.Print_Titles" localSheetId="3">'b - Stavební práce'!$132:$132</definedName>
    <definedName name="_xlnm._FilterDatabase" localSheetId="4" hidden="1">'c - Technologie'!$C$122:$K$144</definedName>
    <definedName name="_xlnm.Print_Area" localSheetId="4">'c - Technologie'!$C$4:$J$76,'c - Technologie'!$C$82:$J$102,'c - Technologie'!$C$108:$J$144</definedName>
    <definedName name="_xlnm.Print_Titles" localSheetId="4">'c - Technologie'!$122:$122</definedName>
    <definedName name="_xlnm._FilterDatabase" localSheetId="5" hidden="1">'d - Venkovní úpravy'!$C$130:$K$235</definedName>
    <definedName name="_xlnm.Print_Area" localSheetId="5">'d - Venkovní úpravy'!$C$4:$J$76,'d - Venkovní úpravy'!$C$82:$J$110,'d - Venkovní úpravy'!$C$116:$J$235</definedName>
    <definedName name="_xlnm.Print_Titles" localSheetId="5">'d - Venkovní úpravy'!$130:$130</definedName>
    <definedName name="_xlnm._FilterDatabase" localSheetId="6" hidden="1">'ON - Ostatní náklady'!$C$121:$K$146</definedName>
    <definedName name="_xlnm.Print_Area" localSheetId="6">'ON - Ostatní náklady'!$C$4:$J$76,'ON - Ostatní náklady'!$C$82:$J$103,'ON - Ostatní náklady'!$C$109:$J$146</definedName>
    <definedName name="_xlnm.Print_Titles" localSheetId="6">'ON - Ostatní náklady'!$121:$121</definedName>
  </definedNames>
  <calcPr/>
</workbook>
</file>

<file path=xl/calcChain.xml><?xml version="1.0" encoding="utf-8"?>
<calcChain xmlns="http://schemas.openxmlformats.org/spreadsheetml/2006/main">
  <c i="7" l="1" r="J37"/>
  <c r="J36"/>
  <c i="1" r="AY101"/>
  <c i="7" r="J35"/>
  <c i="1" r="AX101"/>
  <c i="7"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6" r="J39"/>
  <c r="J38"/>
  <c i="1" r="AY100"/>
  <c i="6" r="J37"/>
  <c i="1" r="AX100"/>
  <c i="6"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T222"/>
  <c r="R223"/>
  <c r="R222"/>
  <c r="P223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4"/>
  <c r="BH134"/>
  <c r="BG134"/>
  <c r="BF134"/>
  <c r="T134"/>
  <c r="R134"/>
  <c r="P134"/>
  <c r="J128"/>
  <c r="J127"/>
  <c r="F127"/>
  <c r="F125"/>
  <c r="E123"/>
  <c r="J94"/>
  <c r="J93"/>
  <c r="F93"/>
  <c r="F91"/>
  <c r="E89"/>
  <c r="J20"/>
  <c r="E20"/>
  <c r="F94"/>
  <c r="J19"/>
  <c r="J14"/>
  <c r="J91"/>
  <c r="E7"/>
  <c r="E85"/>
  <c i="5" r="J39"/>
  <c r="J38"/>
  <c i="1" r="AY99"/>
  <c i="5" r="J37"/>
  <c i="1" r="AX99"/>
  <c i="5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4" r="J39"/>
  <c r="J38"/>
  <c i="1" r="AY98"/>
  <c i="4" r="J37"/>
  <c i="1" r="AX98"/>
  <c i="4"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T197"/>
  <c r="R198"/>
  <c r="R197"/>
  <c r="P198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J130"/>
  <c r="J129"/>
  <c r="F129"/>
  <c r="F127"/>
  <c r="E125"/>
  <c r="J94"/>
  <c r="J93"/>
  <c r="F93"/>
  <c r="F91"/>
  <c r="E89"/>
  <c r="J20"/>
  <c r="E20"/>
  <c r="F94"/>
  <c r="J19"/>
  <c r="J14"/>
  <c r="J127"/>
  <c r="E7"/>
  <c r="E121"/>
  <c i="3" r="J39"/>
  <c r="J38"/>
  <c i="1" r="AY97"/>
  <c i="3" r="J37"/>
  <c i="1" r="AX97"/>
  <c i="3" r="BI184"/>
  <c r="BH184"/>
  <c r="BG184"/>
  <c r="BF184"/>
  <c r="T184"/>
  <c r="R184"/>
  <c r="P184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2"/>
  <c r="BH132"/>
  <c r="BG132"/>
  <c r="BF132"/>
  <c r="T132"/>
  <c r="T131"/>
  <c r="R132"/>
  <c r="R131"/>
  <c r="P132"/>
  <c r="P131"/>
  <c r="J126"/>
  <c r="J125"/>
  <c r="F125"/>
  <c r="F123"/>
  <c r="E121"/>
  <c r="J94"/>
  <c r="J93"/>
  <c r="F93"/>
  <c r="F91"/>
  <c r="E89"/>
  <c r="J20"/>
  <c r="E20"/>
  <c r="F126"/>
  <c r="J19"/>
  <c r="J14"/>
  <c r="J123"/>
  <c r="E7"/>
  <c r="E117"/>
  <c i="2" r="J37"/>
  <c r="J36"/>
  <c i="1" r="AY96"/>
  <c i="2" r="J35"/>
  <c i="1" r="AX96"/>
  <c i="2"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1" r="L90"/>
  <c r="AM90"/>
  <c r="AM89"/>
  <c r="L89"/>
  <c r="AM87"/>
  <c r="L87"/>
  <c r="L85"/>
  <c r="L84"/>
  <c i="7" r="J146"/>
  <c r="J143"/>
  <c r="BK141"/>
  <c r="J140"/>
  <c r="BK139"/>
  <c r="J137"/>
  <c r="BK136"/>
  <c i="6" r="BK213"/>
  <c r="J208"/>
  <c r="BK207"/>
  <c r="J203"/>
  <c r="BK199"/>
  <c r="J195"/>
  <c r="J177"/>
  <c r="J167"/>
  <c r="BK163"/>
  <c r="J149"/>
  <c r="J148"/>
  <c r="BK143"/>
  <c r="BK141"/>
  <c r="J139"/>
  <c i="5" r="BK144"/>
  <c r="BK142"/>
  <c r="BK141"/>
  <c r="J139"/>
  <c r="J138"/>
  <c r="J137"/>
  <c r="J136"/>
  <c r="J134"/>
  <c r="BK133"/>
  <c r="BK131"/>
  <c r="BK129"/>
  <c r="J127"/>
  <c i="4" r="BK226"/>
  <c r="BK216"/>
  <c r="BK212"/>
  <c r="BK210"/>
  <c r="J203"/>
  <c r="BK198"/>
  <c r="J196"/>
  <c r="BK194"/>
  <c r="BK192"/>
  <c r="J190"/>
  <c r="BK189"/>
  <c r="J185"/>
  <c r="BK182"/>
  <c r="J181"/>
  <c r="BK178"/>
  <c r="BK175"/>
  <c r="J174"/>
  <c r="BK172"/>
  <c r="J171"/>
  <c r="J168"/>
  <c r="BK165"/>
  <c r="BK157"/>
  <c r="J153"/>
  <c r="BK150"/>
  <c r="J150"/>
  <c r="BK149"/>
  <c r="BK145"/>
  <c r="J141"/>
  <c r="J140"/>
  <c r="J136"/>
  <c i="3" r="J184"/>
  <c r="BK179"/>
  <c r="J177"/>
  <c r="J174"/>
  <c r="BK170"/>
  <c r="J167"/>
  <c r="BK164"/>
  <c r="BK163"/>
  <c r="J162"/>
  <c r="BK159"/>
  <c r="J156"/>
  <c r="J155"/>
  <c r="BK151"/>
  <c r="J148"/>
  <c r="BK138"/>
  <c r="J136"/>
  <c r="J132"/>
  <c i="2" r="J136"/>
  <c r="BK135"/>
  <c r="BK132"/>
  <c r="J130"/>
  <c r="BK127"/>
  <c r="BK126"/>
  <c i="1" r="AS95"/>
  <c i="7" r="BK146"/>
  <c r="BK143"/>
  <c r="BK142"/>
  <c r="J142"/>
  <c r="J141"/>
  <c r="BK140"/>
  <c r="J139"/>
  <c r="J135"/>
  <c r="J132"/>
  <c r="BK131"/>
  <c r="BK130"/>
  <c r="BK129"/>
  <c r="J129"/>
  <c r="BK128"/>
  <c r="J128"/>
  <c r="BK127"/>
  <c r="J127"/>
  <c r="J126"/>
  <c r="BK125"/>
  <c i="6" r="BK233"/>
  <c r="J229"/>
  <c r="BK226"/>
  <c r="BK223"/>
  <c r="BK216"/>
  <c r="J213"/>
  <c r="J207"/>
  <c r="J196"/>
  <c r="BK181"/>
  <c r="BK177"/>
  <c r="J176"/>
  <c r="BK168"/>
  <c r="BK167"/>
  <c r="J164"/>
  <c r="BK156"/>
  <c r="BK153"/>
  <c r="BK149"/>
  <c r="J141"/>
  <c r="J134"/>
  <c i="5" r="J144"/>
  <c r="J141"/>
  <c r="BK139"/>
  <c r="BK137"/>
  <c r="J135"/>
  <c r="BK134"/>
  <c r="BK132"/>
  <c r="J131"/>
  <c r="BK130"/>
  <c r="J126"/>
  <c i="4" r="J228"/>
  <c r="J227"/>
  <c r="J226"/>
  <c r="BK224"/>
  <c r="J223"/>
  <c r="J221"/>
  <c r="J215"/>
  <c r="J214"/>
  <c r="BK209"/>
  <c r="J205"/>
  <c r="J200"/>
  <c r="J198"/>
  <c r="J195"/>
  <c r="BK193"/>
  <c r="J192"/>
  <c r="J191"/>
  <c r="BK190"/>
  <c r="J189"/>
  <c r="J188"/>
  <c i="3" r="J145"/>
  <c r="BK141"/>
  <c r="BK132"/>
  <c i="2" r="J135"/>
  <c r="J132"/>
  <c r="BK128"/>
  <c r="J127"/>
  <c r="BK125"/>
  <c i="7" r="BK144"/>
  <c r="BK137"/>
  <c r="J136"/>
  <c r="BK135"/>
  <c r="BK132"/>
  <c r="J131"/>
  <c r="J130"/>
  <c i="6" r="J233"/>
  <c r="J226"/>
  <c r="J223"/>
  <c r="J219"/>
  <c r="J210"/>
  <c r="BK208"/>
  <c r="J200"/>
  <c r="BK196"/>
  <c r="BK195"/>
  <c r="J192"/>
  <c r="BK189"/>
  <c r="J186"/>
  <c r="BK173"/>
  <c r="J169"/>
  <c r="BK164"/>
  <c r="J163"/>
  <c r="J160"/>
  <c r="J153"/>
  <c r="BK144"/>
  <c r="J143"/>
  <c r="BK140"/>
  <c r="BK139"/>
  <c r="J135"/>
  <c i="5" r="BK143"/>
  <c r="J140"/>
  <c r="BK136"/>
  <c r="J133"/>
  <c r="J132"/>
  <c r="J130"/>
  <c r="J129"/>
  <c i="4" r="BK227"/>
  <c r="J218"/>
  <c r="BK215"/>
  <c r="BK214"/>
  <c r="J212"/>
  <c r="BK211"/>
  <c r="J209"/>
  <c r="BK205"/>
  <c r="BK200"/>
  <c i="2" r="BK142"/>
  <c r="J142"/>
  <c r="BK140"/>
  <c r="J140"/>
  <c r="BK139"/>
  <c r="J139"/>
  <c r="BK138"/>
  <c r="J138"/>
  <c r="J131"/>
  <c r="J129"/>
  <c i="7" r="J144"/>
  <c r="BK126"/>
  <c r="J125"/>
  <c i="6" r="BK229"/>
  <c r="BK219"/>
  <c r="J216"/>
  <c r="BK210"/>
  <c r="BK203"/>
  <c r="BK200"/>
  <c r="J199"/>
  <c r="BK192"/>
  <c r="J189"/>
  <c r="BK186"/>
  <c r="J181"/>
  <c r="BK176"/>
  <c r="J173"/>
  <c r="BK169"/>
  <c r="J168"/>
  <c r="BK160"/>
  <c r="J156"/>
  <c r="BK148"/>
  <c r="J144"/>
  <c r="J140"/>
  <c r="BK135"/>
  <c r="BK134"/>
  <c i="5" r="J143"/>
  <c r="J142"/>
  <c r="BK140"/>
  <c r="BK138"/>
  <c r="BK135"/>
  <c r="BK127"/>
  <c r="BK126"/>
  <c i="4" r="BK228"/>
  <c r="J224"/>
  <c r="BK223"/>
  <c r="BK221"/>
  <c r="BK218"/>
  <c r="J216"/>
  <c r="J211"/>
  <c r="J210"/>
  <c r="BK203"/>
  <c r="BK196"/>
  <c r="BK195"/>
  <c r="J194"/>
  <c r="J193"/>
  <c r="BK191"/>
  <c r="BK188"/>
  <c r="BK185"/>
  <c r="J182"/>
  <c r="BK181"/>
  <c r="J178"/>
  <c r="J175"/>
  <c r="BK174"/>
  <c r="J172"/>
  <c r="BK171"/>
  <c r="BK168"/>
  <c r="J165"/>
  <c r="J157"/>
  <c r="BK153"/>
  <c r="J149"/>
  <c r="J145"/>
  <c r="BK141"/>
  <c r="BK140"/>
  <c r="BK136"/>
  <c i="3" r="BK184"/>
  <c r="J179"/>
  <c r="BK177"/>
  <c r="BK174"/>
  <c r="J170"/>
  <c r="BK167"/>
  <c r="J164"/>
  <c r="J163"/>
  <c r="BK162"/>
  <c r="J159"/>
  <c r="BK156"/>
  <c r="BK155"/>
  <c r="J151"/>
  <c r="BK148"/>
  <c r="BK145"/>
  <c r="J141"/>
  <c r="J138"/>
  <c r="BK136"/>
  <c i="2" r="BK136"/>
  <c r="BK131"/>
  <c r="BK130"/>
  <c r="BK129"/>
  <c r="J128"/>
  <c r="J126"/>
  <c r="J125"/>
  <c l="1" r="T124"/>
  <c r="T123"/>
  <c r="P134"/>
  <c r="BK137"/>
  <c r="J137"/>
  <c r="J101"/>
  <c i="3" r="BK137"/>
  <c r="J137"/>
  <c r="J102"/>
  <c r="T137"/>
  <c r="T130"/>
  <c r="BK154"/>
  <c r="J154"/>
  <c r="J103"/>
  <c r="T154"/>
  <c r="BK173"/>
  <c r="J173"/>
  <c r="J106"/>
  <c r="P173"/>
  <c r="P168"/>
  <c r="BK178"/>
  <c r="J178"/>
  <c r="J107"/>
  <c r="T178"/>
  <c i="4" r="P139"/>
  <c r="P134"/>
  <c r="R164"/>
  <c r="BK173"/>
  <c r="J173"/>
  <c r="J104"/>
  <c r="BK204"/>
  <c r="J204"/>
  <c r="J107"/>
  <c r="T204"/>
  <c r="P213"/>
  <c r="T217"/>
  <c r="P225"/>
  <c i="5" r="BK125"/>
  <c r="J125"/>
  <c r="J100"/>
  <c r="R125"/>
  <c r="P128"/>
  <c i="6" r="BK133"/>
  <c r="BK152"/>
  <c r="J152"/>
  <c r="J101"/>
  <c r="R152"/>
  <c r="P159"/>
  <c r="P172"/>
  <c r="R180"/>
  <c r="T206"/>
  <c r="R209"/>
  <c r="P225"/>
  <c r="P224"/>
  <c i="7" r="T124"/>
  <c r="T138"/>
  <c i="2" r="P124"/>
  <c r="P123"/>
  <c r="BK134"/>
  <c r="J134"/>
  <c r="J100"/>
  <c r="P137"/>
  <c i="4" r="T139"/>
  <c r="T134"/>
  <c r="P164"/>
  <c r="P173"/>
  <c r="BK199"/>
  <c r="J199"/>
  <c r="J106"/>
  <c r="T199"/>
  <c r="R204"/>
  <c r="BK217"/>
  <c r="J217"/>
  <c r="J109"/>
  <c r="R217"/>
  <c r="R222"/>
  <c r="BK225"/>
  <c r="J225"/>
  <c r="J111"/>
  <c i="5" r="P125"/>
  <c r="P124"/>
  <c r="P123"/>
  <c i="1" r="AU99"/>
  <c i="5" r="R128"/>
  <c i="6" r="T133"/>
  <c r="T152"/>
  <c r="T159"/>
  <c r="R172"/>
  <c r="P180"/>
  <c r="P206"/>
  <c r="T209"/>
  <c i="7" r="P124"/>
  <c r="R138"/>
  <c i="2" r="BK124"/>
  <c r="J124"/>
  <c r="J98"/>
  <c r="R134"/>
  <c r="T137"/>
  <c i="4" r="BK139"/>
  <c r="J139"/>
  <c r="J101"/>
  <c r="T164"/>
  <c r="R173"/>
  <c r="P199"/>
  <c r="BK213"/>
  <c r="J213"/>
  <c r="J108"/>
  <c r="R213"/>
  <c r="P217"/>
  <c r="P222"/>
  <c r="R225"/>
  <c i="5" r="T125"/>
  <c r="T128"/>
  <c i="6" r="R133"/>
  <c r="BK159"/>
  <c r="J159"/>
  <c r="J102"/>
  <c r="BK172"/>
  <c r="J172"/>
  <c r="J103"/>
  <c r="T172"/>
  <c r="T180"/>
  <c r="R206"/>
  <c r="P209"/>
  <c r="T225"/>
  <c r="T224"/>
  <c i="7" r="BK138"/>
  <c r="J138"/>
  <c r="J101"/>
  <c i="2" r="R124"/>
  <c r="R123"/>
  <c r="T134"/>
  <c r="T133"/>
  <c r="R137"/>
  <c i="3" r="P137"/>
  <c r="P130"/>
  <c r="P129"/>
  <c i="1" r="AU97"/>
  <c i="3" r="R137"/>
  <c r="R130"/>
  <c r="R129"/>
  <c r="P154"/>
  <c r="R154"/>
  <c r="R173"/>
  <c r="R168"/>
  <c r="T173"/>
  <c r="T168"/>
  <c r="P178"/>
  <c r="R178"/>
  <c i="4" r="R139"/>
  <c r="R134"/>
  <c r="BK164"/>
  <c r="J164"/>
  <c r="J103"/>
  <c r="T173"/>
  <c r="R199"/>
  <c r="P204"/>
  <c r="T213"/>
  <c r="BK222"/>
  <c r="J222"/>
  <c r="J110"/>
  <c r="T222"/>
  <c r="T225"/>
  <c i="5" r="BK128"/>
  <c r="J128"/>
  <c r="J101"/>
  <c i="6" r="P133"/>
  <c r="P152"/>
  <c r="R159"/>
  <c r="BK180"/>
  <c r="J180"/>
  <c r="J104"/>
  <c r="BK206"/>
  <c r="J206"/>
  <c r="J105"/>
  <c r="BK209"/>
  <c r="J209"/>
  <c r="J106"/>
  <c r="BK225"/>
  <c r="BK224"/>
  <c r="J224"/>
  <c r="J108"/>
  <c r="R225"/>
  <c r="R224"/>
  <c i="7" r="BK124"/>
  <c r="J124"/>
  <c r="J98"/>
  <c r="R124"/>
  <c r="BK134"/>
  <c r="P134"/>
  <c r="R134"/>
  <c r="R133"/>
  <c r="T134"/>
  <c r="T133"/>
  <c r="P138"/>
  <c i="2" r="F92"/>
  <c r="BE132"/>
  <c r="BE135"/>
  <c i="3" r="J91"/>
  <c r="BE132"/>
  <c r="BE141"/>
  <c r="BE145"/>
  <c r="BE155"/>
  <c r="BE159"/>
  <c r="BE167"/>
  <c r="BE174"/>
  <c r="BE177"/>
  <c r="BE184"/>
  <c r="BK135"/>
  <c r="J135"/>
  <c r="J101"/>
  <c i="4" r="E85"/>
  <c r="J91"/>
  <c r="F130"/>
  <c r="BE141"/>
  <c r="BE149"/>
  <c r="BE150"/>
  <c r="BE165"/>
  <c r="BE168"/>
  <c r="BE174"/>
  <c r="BE178"/>
  <c r="BE181"/>
  <c r="BE185"/>
  <c r="BE192"/>
  <c r="BE193"/>
  <c r="BE194"/>
  <c r="BE198"/>
  <c r="BE205"/>
  <c r="BE212"/>
  <c r="BE215"/>
  <c r="BE227"/>
  <c r="BE228"/>
  <c i="5" r="J91"/>
  <c r="BE127"/>
  <c r="BE131"/>
  <c r="BE132"/>
  <c i="6" r="J125"/>
  <c r="F128"/>
  <c r="BE141"/>
  <c r="BE149"/>
  <c r="BE164"/>
  <c r="BE195"/>
  <c r="BE196"/>
  <c r="BE199"/>
  <c r="BE207"/>
  <c i="7" r="E112"/>
  <c r="BE126"/>
  <c r="BE146"/>
  <c r="BK145"/>
  <c r="J145"/>
  <c r="J102"/>
  <c i="2" r="BE125"/>
  <c r="BE126"/>
  <c r="BE127"/>
  <c r="BE131"/>
  <c r="BE136"/>
  <c r="BE138"/>
  <c r="BE139"/>
  <c r="BE140"/>
  <c i="4" r="BE203"/>
  <c r="BE214"/>
  <c r="BE218"/>
  <c r="BE221"/>
  <c r="BK135"/>
  <c r="J135"/>
  <c r="J100"/>
  <c i="5" r="E85"/>
  <c r="F94"/>
  <c r="BE129"/>
  <c r="BE133"/>
  <c r="BE134"/>
  <c r="BE135"/>
  <c r="BE137"/>
  <c r="BE140"/>
  <c i="6" r="E119"/>
  <c r="BE144"/>
  <c r="BE148"/>
  <c r="BE167"/>
  <c r="BE173"/>
  <c r="BE176"/>
  <c r="BE177"/>
  <c r="BE181"/>
  <c r="BE203"/>
  <c r="BE213"/>
  <c i="7" r="BE131"/>
  <c r="BE144"/>
  <c i="2" r="E85"/>
  <c r="BE129"/>
  <c r="BE130"/>
  <c i="3" r="E85"/>
  <c r="F94"/>
  <c r="BE136"/>
  <c r="BE138"/>
  <c r="BE151"/>
  <c i="4" r="BE189"/>
  <c r="BE196"/>
  <c r="BE209"/>
  <c r="BE210"/>
  <c r="BE216"/>
  <c r="BK197"/>
  <c r="J197"/>
  <c r="J105"/>
  <c i="5" r="BE136"/>
  <c r="BE138"/>
  <c r="BE141"/>
  <c r="BE142"/>
  <c r="BE143"/>
  <c i="6" r="BE139"/>
  <c r="BE140"/>
  <c r="BE143"/>
  <c r="BE160"/>
  <c r="BE163"/>
  <c r="BE169"/>
  <c r="BE186"/>
  <c r="BE192"/>
  <c r="BE200"/>
  <c r="BE208"/>
  <c r="BE216"/>
  <c r="BE226"/>
  <c r="BE233"/>
  <c i="7" r="J89"/>
  <c r="F92"/>
  <c r="BE125"/>
  <c r="BE127"/>
  <c r="BE128"/>
  <c r="BE129"/>
  <c r="BE130"/>
  <c r="BE132"/>
  <c r="BE135"/>
  <c r="BE136"/>
  <c r="BE137"/>
  <c r="BE139"/>
  <c i="2" r="J89"/>
  <c r="BE128"/>
  <c r="BE142"/>
  <c r="BK141"/>
  <c r="J141"/>
  <c r="J102"/>
  <c i="3" r="BE148"/>
  <c r="BE156"/>
  <c r="BE162"/>
  <c r="BE163"/>
  <c r="BE164"/>
  <c r="BE170"/>
  <c r="BE179"/>
  <c r="BK131"/>
  <c r="J131"/>
  <c r="J100"/>
  <c r="BK169"/>
  <c r="J169"/>
  <c r="J105"/>
  <c i="4" r="BE136"/>
  <c r="BE140"/>
  <c r="BE145"/>
  <c r="BE153"/>
  <c r="BE157"/>
  <c r="BE171"/>
  <c r="BE172"/>
  <c r="BE175"/>
  <c r="BE182"/>
  <c r="BE188"/>
  <c r="BE190"/>
  <c r="BE191"/>
  <c r="BE195"/>
  <c r="BE200"/>
  <c r="BE211"/>
  <c r="BE223"/>
  <c r="BE224"/>
  <c r="BE226"/>
  <c i="5" r="BE126"/>
  <c r="BE130"/>
  <c r="BE139"/>
  <c r="BE144"/>
  <c i="6" r="BE134"/>
  <c r="BE135"/>
  <c r="BE153"/>
  <c r="BE156"/>
  <c r="BE168"/>
  <c r="BE189"/>
  <c r="BE210"/>
  <c r="BE219"/>
  <c r="BE223"/>
  <c r="BE229"/>
  <c r="BK222"/>
  <c r="J222"/>
  <c r="J107"/>
  <c i="7" r="BE140"/>
  <c r="BE141"/>
  <c r="BE142"/>
  <c r="BE143"/>
  <c i="2" r="F35"/>
  <c i="1" r="BB96"/>
  <c i="4" r="F39"/>
  <c i="1" r="BD98"/>
  <c i="6" r="J36"/>
  <c i="1" r="AW100"/>
  <c i="2" r="J34"/>
  <c i="1" r="AW96"/>
  <c i="3" r="J36"/>
  <c i="1" r="AW97"/>
  <c r="AS94"/>
  <c i="3" r="F36"/>
  <c i="1" r="BA97"/>
  <c i="4" r="F37"/>
  <c i="1" r="BB98"/>
  <c i="7" r="F34"/>
  <c i="1" r="BA101"/>
  <c i="7" r="F37"/>
  <c i="1" r="BD101"/>
  <c i="2" r="F36"/>
  <c i="1" r="BC96"/>
  <c i="4" r="F36"/>
  <c i="1" r="BA98"/>
  <c i="4" r="F38"/>
  <c i="1" r="BC98"/>
  <c i="2" r="F37"/>
  <c i="1" r="BD96"/>
  <c i="5" r="J36"/>
  <c i="1" r="AW99"/>
  <c i="7" r="J34"/>
  <c i="1" r="AW101"/>
  <c i="6" r="F39"/>
  <c i="1" r="BD100"/>
  <c i="7" r="F35"/>
  <c i="1" r="BB101"/>
  <c i="3" r="F37"/>
  <c i="1" r="BB97"/>
  <c i="5" r="F37"/>
  <c i="1" r="BB99"/>
  <c i="6" r="F36"/>
  <c i="1" r="BA100"/>
  <c i="5" r="F36"/>
  <c i="1" r="BA99"/>
  <c i="5" r="F39"/>
  <c i="1" r="BD99"/>
  <c i="6" r="F37"/>
  <c i="1" r="BB100"/>
  <c i="7" r="F36"/>
  <c i="1" r="BC101"/>
  <c i="2" r="F34"/>
  <c i="1" r="BA96"/>
  <c i="4" r="J36"/>
  <c i="1" r="AW98"/>
  <c i="3" r="F38"/>
  <c i="1" r="BC97"/>
  <c i="6" r="F38"/>
  <c i="1" r="BC100"/>
  <c i="3" r="F39"/>
  <c i="1" r="BD97"/>
  <c i="5" r="F38"/>
  <c i="1" r="BC99"/>
  <c i="3" l="1" r="T129"/>
  <c i="7" r="R123"/>
  <c r="R122"/>
  <c i="5" r="T124"/>
  <c r="T123"/>
  <c i="7" r="P133"/>
  <c i="4" r="T163"/>
  <c r="T133"/>
  <c r="P163"/>
  <c r="P133"/>
  <c i="1" r="AU98"/>
  <c i="4" r="R163"/>
  <c r="R133"/>
  <c i="2" r="T122"/>
  <c i="6" r="R132"/>
  <c r="R131"/>
  <c i="7" r="P123"/>
  <c r="P122"/>
  <c i="1" r="AU101"/>
  <c i="7" r="T123"/>
  <c r="T122"/>
  <c i="5" r="R124"/>
  <c r="R123"/>
  <c i="2" r="P133"/>
  <c r="P122"/>
  <c i="1" r="AU96"/>
  <c i="7" r="BK133"/>
  <c r="J133"/>
  <c r="J99"/>
  <c i="6" r="P132"/>
  <c r="P131"/>
  <c i="1" r="AU100"/>
  <c i="2" r="R133"/>
  <c r="R122"/>
  <c i="6" r="T132"/>
  <c r="T131"/>
  <c r="BK132"/>
  <c r="BK131"/>
  <c r="J131"/>
  <c i="2" r="BK123"/>
  <c i="3" r="BK168"/>
  <c r="J168"/>
  <c r="J104"/>
  <c i="4" r="BK134"/>
  <c r="J134"/>
  <c r="J99"/>
  <c i="5" r="BK124"/>
  <c r="J124"/>
  <c r="J99"/>
  <c i="6" r="J133"/>
  <c r="J100"/>
  <c r="J225"/>
  <c r="J109"/>
  <c i="7" r="J134"/>
  <c r="J100"/>
  <c i="2" r="BK133"/>
  <c r="J133"/>
  <c r="J99"/>
  <c i="3" r="BK130"/>
  <c r="J130"/>
  <c r="J99"/>
  <c i="4" r="BK163"/>
  <c r="J163"/>
  <c r="J102"/>
  <c i="7" r="BK123"/>
  <c r="J123"/>
  <c r="J97"/>
  <c i="5" r="J35"/>
  <c i="1" r="AV99"/>
  <c r="AT99"/>
  <c i="2" r="F33"/>
  <c i="1" r="AZ96"/>
  <c i="4" r="J35"/>
  <c i="1" r="AV98"/>
  <c r="AT98"/>
  <c i="3" r="F35"/>
  <c i="1" r="AZ97"/>
  <c i="6" r="F35"/>
  <c i="1" r="AZ100"/>
  <c i="6" r="J32"/>
  <c i="1" r="AG100"/>
  <c i="2" r="J33"/>
  <c i="1" r="AV96"/>
  <c r="AT96"/>
  <c r="BD95"/>
  <c r="BD94"/>
  <c r="W33"/>
  <c i="7" r="F33"/>
  <c i="1" r="AZ101"/>
  <c i="5" r="F35"/>
  <c i="1" r="AZ99"/>
  <c i="4" r="F35"/>
  <c i="1" r="AZ98"/>
  <c r="BC95"/>
  <c r="AY95"/>
  <c i="7" r="J33"/>
  <c i="1" r="AV101"/>
  <c r="AT101"/>
  <c r="BA95"/>
  <c r="AW95"/>
  <c r="BB95"/>
  <c r="AX95"/>
  <c i="3" r="J35"/>
  <c i="1" r="AV97"/>
  <c r="AT97"/>
  <c i="6" r="J35"/>
  <c i="1" r="AV100"/>
  <c r="AT100"/>
  <c i="2" l="1" r="BK122"/>
  <c r="J122"/>
  <c i="6" r="J41"/>
  <c i="2" r="J123"/>
  <c r="J97"/>
  <c i="3" r="BK129"/>
  <c r="J129"/>
  <c r="J98"/>
  <c i="4" r="BK133"/>
  <c r="J133"/>
  <c r="J98"/>
  <c i="6" r="J98"/>
  <c i="5" r="BK123"/>
  <c r="J123"/>
  <c i="6" r="J132"/>
  <c r="J99"/>
  <c i="7" r="BK122"/>
  <c r="J122"/>
  <c r="J96"/>
  <c i="1" r="AN100"/>
  <c i="2" r="J30"/>
  <c i="1" r="AG96"/>
  <c r="AN96"/>
  <c r="BA94"/>
  <c r="W30"/>
  <c r="AZ95"/>
  <c r="AV95"/>
  <c r="AT95"/>
  <c r="BC94"/>
  <c r="W32"/>
  <c r="BB94"/>
  <c r="AX94"/>
  <c r="AU95"/>
  <c r="AU94"/>
  <c i="5" r="J32"/>
  <c i="1" r="AG99"/>
  <c r="AN99"/>
  <c i="2" l="1" r="J39"/>
  <c i="5" r="J41"/>
  <c r="J98"/>
  <c i="2" r="J96"/>
  <c i="1" r="AW94"/>
  <c r="AK30"/>
  <c r="W31"/>
  <c r="AY94"/>
  <c i="4" r="J32"/>
  <c i="1" r="AG98"/>
  <c r="AN98"/>
  <c i="7" r="J30"/>
  <c i="1" r="AG101"/>
  <c r="AN101"/>
  <c r="AZ94"/>
  <c r="W29"/>
  <c i="3" r="J32"/>
  <c i="1" r="AG97"/>
  <c r="AN97"/>
  <c i="7" l="1" r="J39"/>
  <c i="3" r="J41"/>
  <c i="4" r="J41"/>
  <c i="1" r="AG95"/>
  <c r="AN95"/>
  <c r="AV94"/>
  <c r="AK29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<sst xmlns="http://schemas.openxmlformats.org/spreadsheetml/2006/main">
  <si>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</si>
  <si>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</si>
  <si>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</si>
  <si>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</si>
  <si>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</si>
  <si>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{172ebbc2-ff2c-4b20-b086-0c63f2bd59ca}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</si>
  <si>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</si>
  <si>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</si>
  <si>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</si>
  <si>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</si>
  <si>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</si>
  <si>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</si>
  <si>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</si>
  <si>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</si>
  <si>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</si>
  <si>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689_stavebni_upravy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</si>
  <si>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</si>
  <si>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</si>
  <si>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ČS Moravanský - stavební úpravy</t>
  </si>
  <si>
    <t>KSO:</t>
  </si>
  <si>
    <t>CC-CZ:</t>
  </si>
  <si>
    <t>Místo:</t>
  </si>
  <si>
    <t xml:space="preserve"> Moravanský</t>
  </si>
  <si>
    <t>Datum:</t>
  </si>
  <si>
    <t>27. 4. 2021</t>
  </si>
  <si>
    <t>Zadavatel:</t>
  </si>
  <si>
    <t>IČ:</t>
  </si>
  <si>
    <t xml:space="preserve"> VaK Pardubice, a.s.</t>
  </si>
  <si>
    <t>DIČ:</t>
  </si>
  <si>
    <t>Uchazeč:</t>
  </si>
  <si>
    <t>Vyplň údaj</t>
  </si>
  <si>
    <t>Projektant:</t>
  </si>
  <si>
    <t xml:space="preserve"> AKVOPRO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</si>
  <si>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</si>
  <si>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</si>
  <si>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</si>
  <si>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</si>
  <si>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</si>
  <si>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</si>
  <si>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</si>
  <si>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</si>
  <si>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</si>
  <si>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</si>
  <si>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</si>
  <si>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</si>
  <si>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</si>
  <si>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</si>
  <si>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</si>
  <si>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</si>
  <si>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</si>
  <si>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</si>
  <si>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</si>
  <si>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</si>
  <si>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</si>
  <si>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</si>
  <si>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</si>
  <si>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</si>
  <si>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</si>
  <si>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</si>
  <si>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</si>
  <si>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</si>
  <si>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</si>
  <si>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</si>
  <si>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</si>
  <si>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</si>
  <si>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</si>
  <si>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</si>
  <si>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</si>
  <si>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</si>
  <si>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</si>
  <si>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</si>
  <si>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</si>
  <si>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</si>
  <si>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</si>
  <si>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</si>
  <si>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</si>
  <si>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</si>
  <si>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</si>
  <si>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</si>
  <si>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</si>
  <si>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</si>
  <si>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</t>
  </si>
  <si>
    <t>Stavební úpravy</t>
  </si>
  <si>
    <t>OST</t>
  </si>
  <si>
    <t>{ab2abce4-509c-496d-ad33-e4eb970a381a}</t>
  </si>
  <si>
    <t>/</t>
  </si>
  <si>
    <t>Soupis</t>
  </si>
  <si>
    <t>###NOINSERT###</t>
  </si>
  <si>
    <t>a</t>
  </si>
  <si>
    <t>Bourací práce</t>
  </si>
  <si>
    <t>{e502a005-8d4e-424e-84fb-216569738c6d}</t>
  </si>
  <si>
    <t>b</t>
  </si>
  <si>
    <t>Stavební práce</t>
  </si>
  <si>
    <t>{a35164f1-16c7-4c0c-be90-58869a4058bd}</t>
  </si>
  <si>
    <t>c</t>
  </si>
  <si>
    <t>Technologie</t>
  </si>
  <si>
    <t>{97f0d7fc-56ad-4e7d-8390-4c5a2294e037}</t>
  </si>
  <si>
    <t>d</t>
  </si>
  <si>
    <t>Venkovní úpravy</t>
  </si>
  <si>
    <t>{1dda877e-2f31-4c08-a012-f9c661a718a2}</t>
  </si>
  <si>
    <t>ON</t>
  </si>
  <si>
    <t>Ostatní náklady</t>
  </si>
  <si>
    <t>{faad099d-e4c9-46f9-8def-541ea8c999ae}</t>
  </si>
  <si>
    <t>KRYCÍ LIST SOUPISU PRACÍ</t>
  </si>
  <si>
    <t>Objekt:</t>
  </si>
  <si>
    <t>2 -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</si>
  <si>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</si>
  <si>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</si>
  <si>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</si>
  <si>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</si>
  <si>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</si>
  <si>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M -  M</t>
  </si>
  <si>
    <t xml:space="preserve">    PS 01.3 - 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</si>
  <si>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</si>
  <si>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</si>
  <si>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</si>
  <si>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</si>
  <si>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</si>
  <si>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</si>
  <si>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</si>
  <si>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</si>
  <si>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</si>
  <si>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</si>
  <si>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</si>
  <si>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</si>
  <si>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</si>
  <si>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</si>
  <si>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</si>
  <si>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</si>
  <si>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</si>
  <si>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</si>
  <si>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 xml:space="preserve"> M</t>
  </si>
  <si>
    <t>3</t>
  </si>
  <si>
    <t>ROZPOCET</t>
  </si>
  <si>
    <t>PS 01.3</t>
  </si>
  <si>
    <t xml:space="preserve"> Ostatní</t>
  </si>
  <si>
    <t>K</t>
  </si>
  <si>
    <t>300</t>
  </si>
  <si>
    <t>Návrh provozního řádu</t>
  </si>
  <si>
    <t>kpl</t>
  </si>
  <si>
    <t>64</t>
  </si>
  <si>
    <t>992198745</t>
  </si>
  <si>
    <t>3042</t>
  </si>
  <si>
    <t>Ostatní zkoušky</t>
  </si>
  <si>
    <t>1173566310</t>
  </si>
  <si>
    <t>3043</t>
  </si>
  <si>
    <t>Zkušební provoz v rozsahu dle vodoprávního povolení</t>
  </si>
  <si>
    <t>884638759</t>
  </si>
  <si>
    <t>4</t>
  </si>
  <si>
    <t>3046</t>
  </si>
  <si>
    <t>Plán BOZP</t>
  </si>
  <si>
    <t>-561892894</t>
  </si>
  <si>
    <t>5</t>
  </si>
  <si>
    <t>3047</t>
  </si>
  <si>
    <t>Provizorní stavy v průběhu výstavby</t>
  </si>
  <si>
    <t>hod</t>
  </si>
  <si>
    <t>1193998273</t>
  </si>
  <si>
    <t>6</t>
  </si>
  <si>
    <t>3048</t>
  </si>
  <si>
    <t>Odvoz a likvidace demontovného materiálu</t>
  </si>
  <si>
    <t>990862212</t>
  </si>
  <si>
    <t>7</t>
  </si>
  <si>
    <t>3051</t>
  </si>
  <si>
    <t>Fotodokumentace</t>
  </si>
  <si>
    <t>-940003690</t>
  </si>
  <si>
    <t>8</t>
  </si>
  <si>
    <t>3053</t>
  </si>
  <si>
    <t>Pojištění stavby</t>
  </si>
  <si>
    <t>-1536763315</t>
  </si>
  <si>
    <t>VRN</t>
  </si>
  <si>
    <t>Vedlejší rozpočtové náklady</t>
  </si>
  <si>
    <t>VRN1</t>
  </si>
  <si>
    <t>Průzkumné, geodetické a projektové práce</t>
  </si>
  <si>
    <t>9</t>
  </si>
  <si>
    <t>011503000</t>
  </si>
  <si>
    <t>Stavební průzkum bez rozlišení</t>
  </si>
  <si>
    <t>-242025129</t>
  </si>
  <si>
    <t>10</t>
  </si>
  <si>
    <t>012303000</t>
  </si>
  <si>
    <t>Geodetické práce po výstavbě</t>
  </si>
  <si>
    <t>356706975</t>
  </si>
  <si>
    <t>VRN3</t>
  </si>
  <si>
    <t>Zařízení staveniště</t>
  </si>
  <si>
    <t>11</t>
  </si>
  <si>
    <t>032103000</t>
  </si>
  <si>
    <t>Náklady na zařízení staveniště</t>
  </si>
  <si>
    <t>-1608605640</t>
  </si>
  <si>
    <t>12</t>
  </si>
  <si>
    <t>039100100</t>
  </si>
  <si>
    <t>Propagace</t>
  </si>
  <si>
    <t>-1939264008</t>
  </si>
  <si>
    <t>13</t>
  </si>
  <si>
    <t>039203000</t>
  </si>
  <si>
    <t>Úprava terénu po zrušení zařízení staveniště</t>
  </si>
  <si>
    <t>-605539920</t>
  </si>
  <si>
    <t>VRN7</t>
  </si>
  <si>
    <t>Provozní vlivy</t>
  </si>
  <si>
    <t>14</t>
  </si>
  <si>
    <t>071103000</t>
  </si>
  <si>
    <t>Koordinace s ostatními profesemi a provozovatelem</t>
  </si>
  <si>
    <t>1024</t>
  </si>
  <si>
    <t>2054987715</t>
  </si>
  <si>
    <t>Soupis:</t>
  </si>
  <si>
    <t>a - Bourací práce</t>
  </si>
  <si>
    <t>HSV - Práce a dodávky HSV</t>
  </si>
  <si>
    <t xml:space="preserve">    1 - Zemní práce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</si>
  <si>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</si>
  <si>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</si>
  <si>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</si>
  <si>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</si>
  <si>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</si>
  <si>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</si>
  <si>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</si>
  <si>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HSV</t>
  </si>
  <si>
    <t>Práce a dodávky HSV</t>
  </si>
  <si>
    <t>Zemní práce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</si>
  <si>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</si>
  <si>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</si>
  <si>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</si>
  <si>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1835712564</t>
  </si>
  <si>
    <t>VV</t>
  </si>
  <si>
    <t>"pro budoucí chodník"10,05*0,5+6,05*1</t>
  </si>
  <si>
    <t>Součet</t>
  </si>
  <si>
    <t>Trubní vedení</t>
  </si>
  <si>
    <t>899102211</t>
  </si>
  <si>
    <t>Demontáž poklopů litinových a ocelových včetně rámů, hmotnosti jednotlivě přes 50 do 100 Kg</t>
  </si>
  <si>
    <t>kus</t>
  </si>
  <si>
    <t>-926057472</t>
  </si>
  <si>
    <t>Ostatní konstrukce a práce, bourání</t>
  </si>
  <si>
    <t>962081141</t>
  </si>
  <si>
    <t>Bourání zdiva příček nebo vybourání otvorů ze skleněných tvárnic, tl. do 150 mm</t>
  </si>
  <si>
    <t>-1812541860</t>
  </si>
  <si>
    <t>"okna"1,5*1,5*5+0,9*0,9</t>
  </si>
  <si>
    <t>963054949</t>
  </si>
  <si>
    <t>Bourání železobetonových schodnic jakékoliv délky</t>
  </si>
  <si>
    <t>m</t>
  </si>
  <si>
    <t>1367565542</t>
  </si>
  <si>
    <t>"demontáž schodic pro opravu"(2*8)</t>
  </si>
  <si>
    <t>"bourání stupňů"(20*0,9)</t>
  </si>
  <si>
    <t>967031744</t>
  </si>
  <si>
    <t>Přisekání (špicování) plošné nebo rovných ostění zdiva z cihel pálených plošné, na maltu vápennou nebo vápenocementovou, tl. na maltu cementovou, tl. do 300 mm</t>
  </si>
  <si>
    <t>565879183</t>
  </si>
  <si>
    <t>(1,5*3*5+0,9*3+6,5*2)*0,3</t>
  </si>
  <si>
    <t>968072244</t>
  </si>
  <si>
    <t>Vybourání kovových rámů oken s křídly, dveřních zárubní, vrat, stěn, ostění nebo obkladů okenních rámů s křídly jednoduchých, plochy do 1 m2</t>
  </si>
  <si>
    <t>992678650</t>
  </si>
  <si>
    <t>"okna ve sklobetonu"(0,4*0,4*5)</t>
  </si>
  <si>
    <t>968072558</t>
  </si>
  <si>
    <t>Vybourání kovových rámů oken s křídly, dveřních zárubní, vrat, stěn, ostění nebo obkladů vrat, mimo posuvných a skládacích, plochy do 5 m2</t>
  </si>
  <si>
    <t>1246351051</t>
  </si>
  <si>
    <t>1,5*2,5*2</t>
  </si>
  <si>
    <t>997</t>
  </si>
  <si>
    <t>Přesun sutě</t>
  </si>
  <si>
    <t>997013111</t>
  </si>
  <si>
    <t>Vnitrostaveništní doprava suti a vybouraných hmot vodorovně do 50 m svisle s použitím mechanizace pro budovy a haly výšky do 6 m</t>
  </si>
  <si>
    <t>t</t>
  </si>
  <si>
    <t>-349264670</t>
  </si>
  <si>
    <t>997013501</t>
  </si>
  <si>
    <t>Odvoz suti a vybouraných hmot na skládku nebo meziskládku se složením, na vzdálenost do 1 km</t>
  </si>
  <si>
    <t>-575417369</t>
  </si>
  <si>
    <t>"odpočet schodnic"(16,113-2,304)</t>
  </si>
  <si>
    <t>997013509</t>
  </si>
  <si>
    <t>Odvoz suti a vybouraných hmot na skládku nebo meziskládku se složením, na vzdálenost Příplatek k ceně za každý další i započatý 1 km přes 1 km</t>
  </si>
  <si>
    <t>-2064853403</t>
  </si>
  <si>
    <t>13,809*13</t>
  </si>
  <si>
    <t>997013601</t>
  </si>
  <si>
    <t>Poplatek za uložení stavebního odpadu na skládce (skládkovné) z prostého betonu zatříděného do Katalogu odpadů pod kódem 17 01 01</t>
  </si>
  <si>
    <t>-1881363690</t>
  </si>
  <si>
    <t>997013602</t>
  </si>
  <si>
    <t>Poplatek za uložení stavebního odpadu na skládce (skládkovné) z armovaného betonu zatříděného do Katalogu odpadů pod kódem 17 01 01</t>
  </si>
  <si>
    <t>-1889187308</t>
  </si>
  <si>
    <t>997013603</t>
  </si>
  <si>
    <t>Poplatek za uložení stavebního odpadu na skládce (skládkovné) cihelného zatříděného do Katalogu odpadů pod kódem 17 01 02</t>
  </si>
  <si>
    <t>-369876638</t>
  </si>
  <si>
    <t>6,532</t>
  </si>
  <si>
    <t>997013804</t>
  </si>
  <si>
    <t>Poplatek za uložení stavebního odpadu na skládce (skládkovné) ze skla zatříděného do Katalogu odpadů pod kódem 17 02 02</t>
  </si>
  <si>
    <t>-1396769461</t>
  </si>
  <si>
    <t>PSV</t>
  </si>
  <si>
    <t>Práce a dodávky PSV</t>
  </si>
  <si>
    <t>764</t>
  </si>
  <si>
    <t>Konstrukce klempířské</t>
  </si>
  <si>
    <t>764002851</t>
  </si>
  <si>
    <t>Demontáž klempířských konstrukcí oplechování parapetů do suti</t>
  </si>
  <si>
    <t>16</t>
  </si>
  <si>
    <t>-2036495569</t>
  </si>
  <si>
    <t>1,5*5+0,9</t>
  </si>
  <si>
    <t>767</t>
  </si>
  <si>
    <t>Konstrukce zámečnické</t>
  </si>
  <si>
    <t>767832802</t>
  </si>
  <si>
    <t>Demontáž venkovních požárních žebříků bez ochranného koše</t>
  </si>
  <si>
    <t>-666746466</t>
  </si>
  <si>
    <t>5,2</t>
  </si>
  <si>
    <t>17</t>
  </si>
  <si>
    <t>767833802</t>
  </si>
  <si>
    <t>Demontáž vnitřních kovových žebříků přímých délky do 5 m kotvených do zdiva</t>
  </si>
  <si>
    <t>-1790770189</t>
  </si>
  <si>
    <t>783</t>
  </si>
  <si>
    <t>Dokončovací práce - nátěry</t>
  </si>
  <si>
    <t>18</t>
  </si>
  <si>
    <t>783306801</t>
  </si>
  <si>
    <t>Odstranění nátěrů ze zámečnických konstrukcí obroušením</t>
  </si>
  <si>
    <t>1125535639</t>
  </si>
  <si>
    <t>"sloupky a vzpěry"(61+20)*(2*3,14*0,03*2,2)</t>
  </si>
  <si>
    <t>"sloupek k bráně"(2+2)*(2*3,14*2,2*0,05)</t>
  </si>
  <si>
    <t>"brána"(3,5*2)*2</t>
  </si>
  <si>
    <t>19</t>
  </si>
  <si>
    <t>783306809</t>
  </si>
  <si>
    <t>Odstranění nátěrů ze zámečnických konstrukcí okartáčováním</t>
  </si>
  <si>
    <t>1237585255</t>
  </si>
  <si>
    <t>"stávající oplocení"(31*2+30+28,5-3,5)*2</t>
  </si>
  <si>
    <t>b - Stavební práce</t>
  </si>
  <si>
    <t xml:space="preserve">    3 - Svislé a kompletní konstrukce</t>
  </si>
  <si>
    <t xml:space="preserve">    6 - Úpravy povrchů, podlahy a osazování výplní</t>
  </si>
  <si>
    <t xml:space="preserve">    711 - Izolace proti vodě, vlhkosti a plynům</t>
  </si>
  <si>
    <t xml:space="preserve">    998 - Přesun hmot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</si>
  <si>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</si>
  <si>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</si>
  <si>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</si>
  <si>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>Svislé a kompletní konstrukce</t>
  </si>
  <si>
    <t>349234831</t>
  </si>
  <si>
    <t>Doplnění zdiva (s dodáním hmot) okenních obrub</t>
  </si>
  <si>
    <t>327421925</t>
  </si>
  <si>
    <t>1,5*3*5+0,9*3+6,5*2</t>
  </si>
  <si>
    <t>Úpravy povrchů, podlahy a osazování výplní</t>
  </si>
  <si>
    <t>612325203</t>
  </si>
  <si>
    <t>Vápenocementová omítka jednotlivých malých ploch hrubá na stěnách, plochy jednotlivě přes 0,25 do 1 m2</t>
  </si>
  <si>
    <t>1614798770</t>
  </si>
  <si>
    <t>612325302</t>
  </si>
  <si>
    <t>Vápenocementová omítka ostění nebo nadpraží štuková</t>
  </si>
  <si>
    <t>973748607</t>
  </si>
  <si>
    <t>"okna"(4,5*0,6*5+2,7*0,6)</t>
  </si>
  <si>
    <t>"dveře"(6,5*0,6*2)</t>
  </si>
  <si>
    <t>619995001</t>
  </si>
  <si>
    <t>Začištění omítek (s dodáním hmot) kolem oken, dveří, podlah, obkladů apod.</t>
  </si>
  <si>
    <t>2110749018</t>
  </si>
  <si>
    <t>"okna"(1,5*4*5+0,9*4)</t>
  </si>
  <si>
    <t>"dveře"(6,5*2)</t>
  </si>
  <si>
    <t>622335201</t>
  </si>
  <si>
    <t>Oprava cementové škrábané (břízolitové) omítky vnějších ploch stěn, v rozsahu opravované plochy do 10%</t>
  </si>
  <si>
    <t>-697886588</t>
  </si>
  <si>
    <t>629135102</t>
  </si>
  <si>
    <t>Vyrovnávací vrstva z cementové malty pod klempířskými prvky šířky přes 150 do 300 mm</t>
  </si>
  <si>
    <t>72808270</t>
  </si>
  <si>
    <t>"pod parapety"(1,5*5+0,9)</t>
  </si>
  <si>
    <t>629991011</t>
  </si>
  <si>
    <t>Zakrytí vnějších ploch před znečištěním včetně pozdějšího odkrytí výplní otvorů a svislých ploch fólií přilepenou lepící páskou</t>
  </si>
  <si>
    <t>-1887124343</t>
  </si>
  <si>
    <t>"okna"(1,5*1,5*5+0,9*0,9)</t>
  </si>
  <si>
    <t>"dveře"(1,5*2,5*2)</t>
  </si>
  <si>
    <t>629995101</t>
  </si>
  <si>
    <t>Očištění vnějších ploch tlakovou vodou omytím</t>
  </si>
  <si>
    <t>1998930130</t>
  </si>
  <si>
    <t>"SZ"(6,35*3,91)+0,75*(0,25+0,1)/2-(1,5*1,5)-(3*3,03)/2+(4,5*0,25)</t>
  </si>
  <si>
    <t>"JZ"(13,05*3,91+7,9*0,2+0,75*7,9*2)-(1,5*1,5*2+1,5*2,5*2)</t>
  </si>
  <si>
    <t>(4,5*0,25*2+6,5*0,25)</t>
  </si>
  <si>
    <t>"JV"(6,35*3,91+4,5*0,25+2,7*0,25-1,5*1,5*2)</t>
  </si>
  <si>
    <t>711</t>
  </si>
  <si>
    <t>Izolace proti vodě, vlhkosti a plynům</t>
  </si>
  <si>
    <t>711161115</t>
  </si>
  <si>
    <t>Izolace proti zemní vlhkosti a beztlakové vodě nopovými fóliemi na ploše vodorovné V vrstva ochranná, odvětrávací a drenážní výška nopku 20,0 mm, tl. fólie do 1,0 mm</t>
  </si>
  <si>
    <t>-146603183</t>
  </si>
  <si>
    <t>(7*3,26)/2+3,2*3,9</t>
  </si>
  <si>
    <t>711161384</t>
  </si>
  <si>
    <t>Izolace proti zemní vlhkosti a beztlakové vodě nopovými fóliemi ostatní ukončení izolace provětrávací lištou</t>
  </si>
  <si>
    <t>-447130497</t>
  </si>
  <si>
    <t>7+3,2</t>
  </si>
  <si>
    <t>711161391</t>
  </si>
  <si>
    <t>Izolace proti zemní vlhkosti a beztlakové vodě nopovými fóliemi ostatní připevnění fólie hřeby pevnostními</t>
  </si>
  <si>
    <t>262975670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</si>
  <si>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</si>
  <si>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</si>
  <si>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</si>
  <si>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93704572</t>
  </si>
  <si>
    <t>938901411</t>
  </si>
  <si>
    <t>Dezinfekce nádrže roztokem chlornanu sodného</t>
  </si>
  <si>
    <t>m3</t>
  </si>
  <si>
    <t>-1949574754</t>
  </si>
  <si>
    <t>941111111</t>
  </si>
  <si>
    <t>Montáž lešení řadového trubkového lehkého pracovního s podlahami s provozním zatížením tř. 3 do 200 kg/m2 šířky tř. W06 od 0,6 do 0,9 m, výšky do 10 m</t>
  </si>
  <si>
    <t>367711941</t>
  </si>
  <si>
    <t>(7,5+13,05+9,2)*3,9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</si>
  <si>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</si>
  <si>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</si>
  <si>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-1949175198</t>
  </si>
  <si>
    <t>116,05*30</t>
  </si>
  <si>
    <t>941111811</t>
  </si>
  <si>
    <t>Demontáž lešení řadového trubkového lehkého pracovního s podlahami s provozním zatížením tř. 3 do 200 kg/m2 šířky tř. W06 od 0,6 do 0,9 m, výšky do 10 m</t>
  </si>
  <si>
    <t>201161290</t>
  </si>
  <si>
    <t>949101111</t>
  </si>
  <si>
    <t>Lešení pomocné pracovní pro objekty pozemních staveb pro zatížení do 150 kg/m2, o výšce lešeňové podlahy do 1,9 m</t>
  </si>
  <si>
    <t>-1058015199</t>
  </si>
  <si>
    <t>1,5*8*1,5</t>
  </si>
  <si>
    <t>952901111</t>
  </si>
  <si>
    <t>Vyčištění budov nebo objektů před předáním do užívání budov bytové nebo občanské výstavby, světlé výšky podlaží do 4 m</t>
  </si>
  <si>
    <t>-1064928910</t>
  </si>
  <si>
    <t>"odhad"100</t>
  </si>
  <si>
    <t>98512110111</t>
  </si>
  <si>
    <t>Tryskání degradovaného betonu křemičitým pískem s vodním skrápěním</t>
  </si>
  <si>
    <t>1823638556</t>
  </si>
  <si>
    <t>20</t>
  </si>
  <si>
    <t>985121101110</t>
  </si>
  <si>
    <t>Dopravní náklady realizační firmy, ...</t>
  </si>
  <si>
    <t>kpl.</t>
  </si>
  <si>
    <t>-1051161008</t>
  </si>
  <si>
    <t>98512110112</t>
  </si>
  <si>
    <t>Odčerpání vody, úklid písku, ...</t>
  </si>
  <si>
    <t>-1262791409</t>
  </si>
  <si>
    <t>22</t>
  </si>
  <si>
    <t>98512110113</t>
  </si>
  <si>
    <t>Pasivace výztuží</t>
  </si>
  <si>
    <t>-293338048</t>
  </si>
  <si>
    <t>23</t>
  </si>
  <si>
    <t>98512110114</t>
  </si>
  <si>
    <t>Reprofilace povrchů (30%)</t>
  </si>
  <si>
    <t>-490178008</t>
  </si>
  <si>
    <t>24</t>
  </si>
  <si>
    <t>98512110115</t>
  </si>
  <si>
    <t>Jemná reprofilace povrchů (50%)</t>
  </si>
  <si>
    <t>1071148908</t>
  </si>
  <si>
    <t>25</t>
  </si>
  <si>
    <t>98512110116</t>
  </si>
  <si>
    <t>Hydroizolační stěrka (100%)</t>
  </si>
  <si>
    <t>878752795</t>
  </si>
  <si>
    <t>26</t>
  </si>
  <si>
    <t>98512110117</t>
  </si>
  <si>
    <t>Zpřístupněné povrchu, instalace ventilace, nasvícení, ...</t>
  </si>
  <si>
    <t>-1604302900</t>
  </si>
  <si>
    <t>27</t>
  </si>
  <si>
    <t>98512110118</t>
  </si>
  <si>
    <t>Odtrhové zkoušky</t>
  </si>
  <si>
    <t>-1883547619</t>
  </si>
  <si>
    <t>998</t>
  </si>
  <si>
    <t>Přesun hmot</t>
  </si>
  <si>
    <t>28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</si>
  <si>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</si>
  <si>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</si>
  <si>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2008392631</t>
  </si>
  <si>
    <t>29</t>
  </si>
  <si>
    <t>764216604</t>
  </si>
  <si>
    <t>Oplechování parapetů z pozinkovaného plechu s povrchovou úpravou rovných mechanicky kotvené, bez rohů rš 330 mm</t>
  </si>
  <si>
    <t>-351470626</t>
  </si>
  <si>
    <t>30</t>
  </si>
  <si>
    <t>998764201</t>
  </si>
  <si>
    <t>Přesun hmot pro konstrukce klempířské stanovený procentní sazbou (%) z ceny vodorovná dopravní vzdálenost do 50 m v objektech výšky do 6 m</t>
  </si>
  <si>
    <t>-585338981</t>
  </si>
  <si>
    <t>766</t>
  </si>
  <si>
    <t>Konstrukce truhlářské</t>
  </si>
  <si>
    <t>31</t>
  </si>
  <si>
    <t>766622115</t>
  </si>
  <si>
    <t>Montáž oken plastových včetně montáže rámu plochy přes 1 m2 pevných do zdiva, výšky do 1,5 m</t>
  </si>
  <si>
    <t>253248143</t>
  </si>
  <si>
    <t>"okna 1500x1500mm"5*1,5*1,5</t>
  </si>
  <si>
    <t>"okno hyg. zařízení 900x900mm"0,9*0,9</t>
  </si>
  <si>
    <t>32</t>
  </si>
  <si>
    <t>61140053</t>
  </si>
  <si>
    <t>okno plastové otevíravé/sklopné dvojsklo přes plochu 1m2 v 1,5-2,5m barva modrá/bílá</t>
  </si>
  <si>
    <t>636506733</t>
  </si>
  <si>
    <t>33</t>
  </si>
  <si>
    <t>766660451</t>
  </si>
  <si>
    <t>Montáž dveřních křídel dřevěných nebo plastových vchodových dveří včetně rámu do zdiva dvoukřídlových bez nadsvětlíku</t>
  </si>
  <si>
    <t>1515636092</t>
  </si>
  <si>
    <t>34</t>
  </si>
  <si>
    <t>61144164-1</t>
  </si>
  <si>
    <t>dveře plastové vchodové dvoukřídlé otvíravé 1500x2500mm barva modrá/bílá</t>
  </si>
  <si>
    <t>-1295318766</t>
  </si>
  <si>
    <t>35</t>
  </si>
  <si>
    <t>998766201</t>
  </si>
  <si>
    <t>Přesun hmot pro konstrukce truhlářské stanovený procentní sazbou (%) z ceny vodorovná dopravní vzdálenost do 50 m v objektech výšky do 6 m</t>
  </si>
  <si>
    <t>-1204427711</t>
  </si>
  <si>
    <t>36</t>
  </si>
  <si>
    <t>767810112</t>
  </si>
  <si>
    <t>Montáž větracích mřížek ocelových čtyřhranných, průřezu přes 0,01 do 0,04 m2</t>
  </si>
  <si>
    <t>-1747468161</t>
  </si>
  <si>
    <t>37</t>
  </si>
  <si>
    <t>56245613</t>
  </si>
  <si>
    <t>mřížka větrací hranatá plast se žaluzií 150x150mm</t>
  </si>
  <si>
    <t>-965243920</t>
  </si>
  <si>
    <t>38</t>
  </si>
  <si>
    <t>998767201</t>
  </si>
  <si>
    <t>Přesun hmot pro zámečnické konstrukce stanovený procentní sazbou (%) z ceny vodorovná dopravní vzdálenost do 50 m v objektech výšky do 6 m</t>
  </si>
  <si>
    <t>-522382647</t>
  </si>
  <si>
    <t>781</t>
  </si>
  <si>
    <t>Dokončovací práce - obklady</t>
  </si>
  <si>
    <t>39</t>
  </si>
  <si>
    <t>781674113</t>
  </si>
  <si>
    <t>Montáž obkladů parapetů z dlaždic keramických lepených flexibilním lepidlem, šířky parapetu přes 150 do 200 mm</t>
  </si>
  <si>
    <t>485915196</t>
  </si>
  <si>
    <t>"okna"1,5*5+0,9</t>
  </si>
  <si>
    <t>40</t>
  </si>
  <si>
    <t>59761071</t>
  </si>
  <si>
    <t>obklad keramický hladký přes 12 do 19ks/m2</t>
  </si>
  <si>
    <t>-1119814397</t>
  </si>
  <si>
    <t>41</t>
  </si>
  <si>
    <t>783823161</t>
  </si>
  <si>
    <t>Penetrační nátěr omítek hladkých omítek hladkých, zrnitých tenkovrstvých nebo štukových stupně členitosti 3 akrylátový</t>
  </si>
  <si>
    <t>139810573</t>
  </si>
  <si>
    <t>42</t>
  </si>
  <si>
    <t>783827421</t>
  </si>
  <si>
    <t>Krycí (ochranný ) nátěr omítek dvojnásobný hladkých omítek hladkých, zrnitých tenkovrstvých nebo štukových stupně členitosti 1 a 2 akrylátový</t>
  </si>
  <si>
    <t>1494582691</t>
  </si>
  <si>
    <t>784</t>
  </si>
  <si>
    <t>Dokončovací práce - malby a tapety</t>
  </si>
  <si>
    <t>43</t>
  </si>
  <si>
    <t>784111001</t>
  </si>
  <si>
    <t>Oprášení (ometení) podkladu v místnostech výšky do 3,80 m</t>
  </si>
  <si>
    <t>-512830010</t>
  </si>
  <si>
    <t>44</t>
  </si>
  <si>
    <t>784181101</t>
  </si>
  <si>
    <t>Penetrace podkladu jednonásobná základní akrylátová v místnostech výšky do 3,80 m</t>
  </si>
  <si>
    <t>1670985132</t>
  </si>
  <si>
    <t>45</t>
  </si>
  <si>
    <t>784211101</t>
  </si>
  <si>
    <t>Malby z malířských směsí otěruvzdorných za mokra dvojnásobné, bílé za mokra otěruvzdorné výborně v místnostech výšky do 3,80 m</t>
  </si>
  <si>
    <t>-1036017772</t>
  </si>
  <si>
    <t>c - Technologie</t>
  </si>
  <si>
    <t xml:space="preserve">    23-M - Montáže potrubí</t>
  </si>
  <si>
    <t>97715112311</t>
  </si>
  <si>
    <t>Jádrové vrty diamantovými korunkami do D 150 mm do stavebních materiálů - ztížené vrtáním vč. ocel. potrubí</t>
  </si>
  <si>
    <t>-883965040</t>
  </si>
  <si>
    <t>97715112511</t>
  </si>
  <si>
    <t>Jádrové vrty diamantovými korunkami do D 200 mm do stavebních materiálů - ztížené vrtáním vč. ocel. potrubí</t>
  </si>
  <si>
    <t>-957922987</t>
  </si>
  <si>
    <t>23-M</t>
  </si>
  <si>
    <t>Montáže potrubí</t>
  </si>
  <si>
    <t>23001108810</t>
  </si>
  <si>
    <t>Montáž potrubí nerezového</t>
  </si>
  <si>
    <t>197494151</t>
  </si>
  <si>
    <t>20001</t>
  </si>
  <si>
    <t>potrubí nerez 104x2 AISI 304</t>
  </si>
  <si>
    <t>512</t>
  </si>
  <si>
    <t>-118694036</t>
  </si>
  <si>
    <t>20002</t>
  </si>
  <si>
    <t>potrubí nerez 154x2 AISI 304</t>
  </si>
  <si>
    <t>1157374541</t>
  </si>
  <si>
    <t>230021067</t>
  </si>
  <si>
    <t>Montáž trubní díly přivařovací tř.11-13 do 1 kg D 108 mm tl 4,0 mm</t>
  </si>
  <si>
    <t>-511252768</t>
  </si>
  <si>
    <t>230170013</t>
  </si>
  <si>
    <t>Tlakové zkoušky těsnosti potrubí - zkouška DN do 125</t>
  </si>
  <si>
    <t>-1162973650</t>
  </si>
  <si>
    <t>230170014</t>
  </si>
  <si>
    <t>Tlakové zkoušky těsnosti potrubí - zkouška DN do 200</t>
  </si>
  <si>
    <t>566653362</t>
  </si>
  <si>
    <t>30000</t>
  </si>
  <si>
    <t xml:space="preserve">příruba nerez 104x2  DN 150 mm AISI 304</t>
  </si>
  <si>
    <t>-64174538</t>
  </si>
  <si>
    <t>30001</t>
  </si>
  <si>
    <t xml:space="preserve">příruba nerez 154x2  DN 150 mm AISI 304</t>
  </si>
  <si>
    <t>801060570</t>
  </si>
  <si>
    <t>303</t>
  </si>
  <si>
    <t>spojovací materiál, materiál nerez AISI 304</t>
  </si>
  <si>
    <t>-886619157</t>
  </si>
  <si>
    <t>304</t>
  </si>
  <si>
    <t>upevnění potrubí, materiál nerez AISI 304</t>
  </si>
  <si>
    <t>1202250125</t>
  </si>
  <si>
    <t>40000</t>
  </si>
  <si>
    <t xml:space="preserve">koleno nerez 104x2  DN 100 mm 90° AISI 304</t>
  </si>
  <si>
    <t>-1876315734</t>
  </si>
  <si>
    <t>90001</t>
  </si>
  <si>
    <t>vtokový koš nerezový přírubový DN 150 mm</t>
  </si>
  <si>
    <t>980463379</t>
  </si>
  <si>
    <t>90002</t>
  </si>
  <si>
    <t>těsnící řetězy s atestem pro pitnou vodu</t>
  </si>
  <si>
    <t>381728488</t>
  </si>
  <si>
    <t>90003</t>
  </si>
  <si>
    <t>nerezový plech 300x300x2 mm kotvený ke stěně (vč. vytvoření prostupového otvoru pro potrubí, kotvícího materiálu, ...) M+D</t>
  </si>
  <si>
    <t>2996128</t>
  </si>
  <si>
    <t>90004</t>
  </si>
  <si>
    <t>nerezový plech 350x350x2 mm kotvený ke stěně (vč. vytvoření prostupového otvoru pro potrubí, kotvícího materiálu, ...) M+D</t>
  </si>
  <si>
    <t>17032087</t>
  </si>
  <si>
    <t>90005</t>
  </si>
  <si>
    <t>nerezový žebřík s protiskluzovými příčkami M+D</t>
  </si>
  <si>
    <t>1993101136</t>
  </si>
  <si>
    <t>d - Venkovní úpravy</t>
  </si>
  <si>
    <t xml:space="preserve">    4 - Vodorovné konstrukce</t>
  </si>
  <si>
    <t xml:space="preserve">    5 - Komunikace pozemní</t>
  </si>
  <si>
    <t>121151103</t>
  </si>
  <si>
    <t>Sejmutí ornice plochy do 100 m2 tl vrstvy do 200 mm strojně</t>
  </si>
  <si>
    <t>-149954900</t>
  </si>
  <si>
    <t>122251102</t>
  </si>
  <si>
    <t>Odkopávky a prokopávky nezapažené strojně v hornině třídy těžitelnosti I skupiny 3 přes 20 do 50 m3</t>
  </si>
  <si>
    <t>-2143714544</t>
  </si>
  <si>
    <t>"odtěžení části pod schody"(7*1,25*3,9)/2</t>
  </si>
  <si>
    <t>"odtěžení části "(3*3,9*1,2)/2</t>
  </si>
  <si>
    <t>171151103</t>
  </si>
  <si>
    <t>Uložení sypanin do násypů strojně s rozprostřením sypaniny ve vrstvách a s hrubým urovnáním zhutněných z hornin soudržných jakékoliv třídy těžitelnosti</t>
  </si>
  <si>
    <t>639474474</t>
  </si>
  <si>
    <t>181411123</t>
  </si>
  <si>
    <t>Založení lučního trávníku výsevem plochy do 1000 m2 ve svahu do 1:1</t>
  </si>
  <si>
    <t>-250754054</t>
  </si>
  <si>
    <t>00572470</t>
  </si>
  <si>
    <t>osivo směs travní univerzál</t>
  </si>
  <si>
    <t>kg</t>
  </si>
  <si>
    <t>-1543956776</t>
  </si>
  <si>
    <t>150*0,015 'Přepočtené koeficientem množství</t>
  </si>
  <si>
    <t>181912111</t>
  </si>
  <si>
    <t>Úprava pláně vyrovnáním výškových rozdílů ručně v hornině třídy těžitelnosti I skupiny 3 bez zhutnění</t>
  </si>
  <si>
    <t>860338287</t>
  </si>
  <si>
    <t>182151111</t>
  </si>
  <si>
    <t>Svahování trvalých svahů do projektovaných profilů strojně s potřebným přemístěním výkopku při svahování v zářezech v hornině třídy těžitelnosti I, skupiny 1 až 3</t>
  </si>
  <si>
    <t>543413847</t>
  </si>
  <si>
    <t>"pod schodištěm"(7*1,25)</t>
  </si>
  <si>
    <t>"urovnání násypů"(17,063/0,3)</t>
  </si>
  <si>
    <t>182351023</t>
  </si>
  <si>
    <t>Rozprostření ornice pl do 100 m2 ve svahu přes 1:5 tl vrstvy do 200 mm strojně</t>
  </si>
  <si>
    <t>1036956140</t>
  </si>
  <si>
    <t>182611111</t>
  </si>
  <si>
    <t>Obrovnávka svahů násypů sypaných z kamene ručně tloušťky obrovnávky do 500 mm</t>
  </si>
  <si>
    <t>1580955350</t>
  </si>
  <si>
    <t>7*1,25</t>
  </si>
  <si>
    <t>348401320</t>
  </si>
  <si>
    <t>Montáž oplocení z pletiva rozvinutí, uchycení a napnutí drátu ostnatého</t>
  </si>
  <si>
    <t>-392162121</t>
  </si>
  <si>
    <t>(31*2+30+28,5)</t>
  </si>
  <si>
    <t>31478001</t>
  </si>
  <si>
    <t>drát ostnatý D 2mm</t>
  </si>
  <si>
    <t>-5245892</t>
  </si>
  <si>
    <t>120,5*1,1 "Přepočtené koeficientem množství</t>
  </si>
  <si>
    <t>Vodorovné konstrukce</t>
  </si>
  <si>
    <t>434121416</t>
  </si>
  <si>
    <t>Osazování schodišťových stupňů železobetonových s vyspárováním styčných spár, s provizorním dřevěným zábradlím a dočasným zakrytím stupnic prkny na schodnice, stupňů drsných</t>
  </si>
  <si>
    <t>1167333930</t>
  </si>
  <si>
    <t>20*0,9</t>
  </si>
  <si>
    <t>59373755</t>
  </si>
  <si>
    <t>stupeň schodišťový nosný ŽB 900x300x80mm</t>
  </si>
  <si>
    <t>844581010</t>
  </si>
  <si>
    <t>434121426</t>
  </si>
  <si>
    <t>Osazování schodišťových stupňů železobetonových s vyspárováním styčných spár, s provizorním dřevěným zábradlím a dočasným zakrytím stupnic prkny na desku, stupňů drsných</t>
  </si>
  <si>
    <t>-1736293362</t>
  </si>
  <si>
    <t>1,24*2</t>
  </si>
  <si>
    <t>59373001-1</t>
  </si>
  <si>
    <t>betonová podesta 1400x1240mm</t>
  </si>
  <si>
    <t>ks</t>
  </si>
  <si>
    <t>-1112770354</t>
  </si>
  <si>
    <t>59373001-2</t>
  </si>
  <si>
    <t>schod 12400x125mm</t>
  </si>
  <si>
    <t>1797733272</t>
  </si>
  <si>
    <t>463211132</t>
  </si>
  <si>
    <t>Rovnanina z lomového kamene neopracovaného tříděného pro všechny tl. rovnaniny, bez vypracování líce s vyplněním spár a dutin těženým kamenivem</t>
  </si>
  <si>
    <t>1833783086</t>
  </si>
  <si>
    <t>(7*1,25*0,3)</t>
  </si>
  <si>
    <t>Komunikace pozemní</t>
  </si>
  <si>
    <t>564851111</t>
  </si>
  <si>
    <t>Podklad ze štěrkodrti ŠD s rozprostřením a zhutněním, po zhutnění tl. 150 mm</t>
  </si>
  <si>
    <t>1953249153</t>
  </si>
  <si>
    <t>"pod zámkovou dlažbu"(10,05*0,5+6,05*1)</t>
  </si>
  <si>
    <t>596211110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</si>
  <si>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</t>
  </si>
  <si>
    <t>557308880</t>
  </si>
  <si>
    <t>59245018</t>
  </si>
  <si>
    <t>dlažba tvar obdélník betonová 200x100x60mm přírodní</t>
  </si>
  <si>
    <t>-2113505703</t>
  </si>
  <si>
    <t>11,075*1,05 "Přepočtené koeficientem množství</t>
  </si>
  <si>
    <t>622142001</t>
  </si>
  <si>
    <t>Potažení vnějších ploch pletivem v ploše nebo pruzích, na plném podkladu sklovláknitým vtlačením do tmelu stěn</t>
  </si>
  <si>
    <t>1689978147</t>
  </si>
  <si>
    <t>"schodnice"38,4</t>
  </si>
  <si>
    <t>"komínky pro poklopy"(0,8*4*2*0,5)</t>
  </si>
  <si>
    <t>"venkovní elektropilíř"( 1,5+0,3)*2*1,2</t>
  </si>
  <si>
    <t>622218001</t>
  </si>
  <si>
    <t>Zesílení stávajícího kontaktního zateplení mechanickým kotvením s celoplošným lepením tepelné izolace ve druhé vrstvě (zdvojením) na vnější stěny z polystyrenových desek, celkové tloušťky izolace do 100 mm</t>
  </si>
  <si>
    <t>50474283</t>
  </si>
  <si>
    <t>(0,8*4)*2*0,25</t>
  </si>
  <si>
    <t>28376011</t>
  </si>
  <si>
    <t>deska perimetrická fasádní soklová 150kPa λ=0,035 tl 30mm</t>
  </si>
  <si>
    <t>-1982052268</t>
  </si>
  <si>
    <t>1,6*1,02 "Přepočtené koeficientem množství</t>
  </si>
  <si>
    <t>622511101</t>
  </si>
  <si>
    <t>Omítka tenkovrstvá akrylátová vnějších ploch probarvená, včetně penetrace podkladu mozaiková jemnozrnná stěn</t>
  </si>
  <si>
    <t>-1266642541</t>
  </si>
  <si>
    <t>45,92-38,4</t>
  </si>
  <si>
    <t>623131111</t>
  </si>
  <si>
    <t>Podkladní a spojovací vrstva vnějších omítaných ploch polymercementový spojovací můstek nanášený ručně pilířů nebo sloupů</t>
  </si>
  <si>
    <t>-305027479</t>
  </si>
  <si>
    <t>623131121</t>
  </si>
  <si>
    <t>Podkladní a spojovací vrstva vnějších omítaných ploch penetrace akrylát-silikonová nanášená ručně pilířů nebo sloupů</t>
  </si>
  <si>
    <t>-1459663287</t>
  </si>
  <si>
    <t>45,92</t>
  </si>
  <si>
    <t>62351100111</t>
  </si>
  <si>
    <t>Stavební úpravy zděných elektropilířků</t>
  </si>
  <si>
    <t>-298514768</t>
  </si>
  <si>
    <t>623511101</t>
  </si>
  <si>
    <t>Omítka tenkovrstvá akrylátová vnějších ploch probarvená, včetně penetrace podkladu mozaiková jemnozrnná pilířů nebo sloupů</t>
  </si>
  <si>
    <t>386571867</t>
  </si>
  <si>
    <t>38,4</t>
  </si>
  <si>
    <t>2118433323</t>
  </si>
  <si>
    <t>"schodnice"(0,48*20*4)</t>
  </si>
  <si>
    <t>899102112</t>
  </si>
  <si>
    <t>Osazení poklopů litinových a ocelových včetně rámů pro třídu zatížení A15, A50</t>
  </si>
  <si>
    <t>-39776569</t>
  </si>
  <si>
    <t>63126042</t>
  </si>
  <si>
    <t>poklop kompozitní pochůzný hranatý vodotěsný s odvětráním včetně rámů a příslušenství 600/600mm B125</t>
  </si>
  <si>
    <t>-117731479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</si>
  <si>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</si>
  <si>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</si>
  <si>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935389797</t>
  </si>
  <si>
    <t>(6,55+10,05+0,5+1)</t>
  </si>
  <si>
    <t>59217016</t>
  </si>
  <si>
    <t>obrubník betonový chodníkový 1000x80x250mm</t>
  </si>
  <si>
    <t>-1155616467</t>
  </si>
  <si>
    <t>18,1*1,05 "Přepočtené koeficientem množství</t>
  </si>
  <si>
    <t>916991121</t>
  </si>
  <si>
    <t>Lože pod obrubníky, krajníky nebo obruby z dlažebních kostek z betonu prostého</t>
  </si>
  <si>
    <t>1862686891</t>
  </si>
  <si>
    <t>18,1*0,1*0,1</t>
  </si>
  <si>
    <t>919722133</t>
  </si>
  <si>
    <t>Geobuňky pro stabilizaci podkladu z polyetylenu, výšky 100 mm, počet buněk přes 30 do 40/m2</t>
  </si>
  <si>
    <t>380206989</t>
  </si>
  <si>
    <t>"pod schodiště"7*1,25</t>
  </si>
  <si>
    <t>998223011</t>
  </si>
  <si>
    <t>Přesun hmot pro pozemní komunikace s krytem dlážděným dopravní vzdálenost do 200 m jakékoliv délky objektu</t>
  </si>
  <si>
    <t>290905237</t>
  </si>
  <si>
    <t>783301313</t>
  </si>
  <si>
    <t>Příprava podkladu zámečnických konstrukcí před provedením nátěru odmaštění odmašťovačem ředidlovým</t>
  </si>
  <si>
    <t>57867632</t>
  </si>
  <si>
    <t>108,836</t>
  </si>
  <si>
    <t>783314201</t>
  </si>
  <si>
    <t>Základní antikorozní nátěr zámečnických konstrukcí jednonásobný syntetický standardní</t>
  </si>
  <si>
    <t>-1634947423</t>
  </si>
  <si>
    <t>"sloupky, vzpěry a brána"50,336</t>
  </si>
  <si>
    <t>"pletivo"234/4</t>
  </si>
  <si>
    <t>783317101</t>
  </si>
  <si>
    <t>Krycí nátěr (email) zámečnických konstrukcí jednonásobný syntetický standardní</t>
  </si>
  <si>
    <t>-1078309309</t>
  </si>
  <si>
    <t>ON - Ostatní náklady</t>
  </si>
  <si>
    <t xml:space="preserve">    VRN - Vedlejší rozpočtové náklady</t>
  </si>
  <si>
    <t xml:space="preserve">      VRN1 - Průzkumné, geodetické a projektové práce</t>
  </si>
  <si>
    <t xml:space="preserve">      VRN3 - Zařízení staveniště</t>
  </si>
  <si>
    <t xml:space="preserve">      VRN7 - Provozní vlivy</t>
  </si>
  <si>
    <t>013254000</t>
  </si>
  <si>
    <t>Dokumentace skutečného provedení stavby</t>
  </si>
  <si>
    <t>979187127</t>
  </si>
  <si>
    <t>033103000</t>
  </si>
  <si>
    <t>Připojení energií</t>
  </si>
  <si>
    <t>-1939390153</t>
  </si>
  <si>
    <t>033203000</t>
  </si>
  <si>
    <t>Energie pro zařízení staveniště</t>
  </si>
  <si>
    <t>349286383</t>
  </si>
  <si>
    <t>039103000</t>
  </si>
  <si>
    <t>Rozebrání, bourání a odvoz zařízení staveniště</t>
  </si>
  <si>
    <t>-557338905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</si>
</sst>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16</v>
      </c>
      <c r="BS5" s="16" t="s">
        <v>6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8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689_stavebni_upravy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ČS Moravanský - stavební úpravy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Moravanský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27. 4. 2021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VaK Pardubice, a.s.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 xml:space="preserve"> AKVOPRO s.r.o.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ROUND(AG95+AG101,0)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ROUND(AS95+AS101,0)</f>
        <v>0</v>
      </c>
      <c r="AT94" s="113">
        <f>ROUND(SUM(AV94:AW94),0)</f>
        <v>0</v>
      </c>
      <c r="AU94" s="114">
        <f>ROUND(AU95+AU101,5)</f>
        <v>0</v>
      </c>
      <c r="AV94" s="113">
        <f>ROUND(AZ94*L29,0)</f>
        <v>0</v>
      </c>
      <c r="AW94" s="113">
        <f>ROUND(BA94*L30,0)</f>
        <v>0</v>
      </c>
      <c r="AX94" s="113">
        <f>ROUND(BB94*L29,0)</f>
        <v>0</v>
      </c>
      <c r="AY94" s="113">
        <f>ROUND(BC94*L30,0)</f>
        <v>0</v>
      </c>
      <c r="AZ94" s="113">
        <f>ROUND(AZ95+AZ101,0)</f>
        <v>0</v>
      </c>
      <c r="BA94" s="113">
        <f>ROUND(BA95+BA101,0)</f>
        <v>0</v>
      </c>
      <c r="BB94" s="113">
        <f>ROUND(BB95+BB101,0)</f>
        <v>0</v>
      </c>
      <c r="BC94" s="113">
        <f>ROUND(BC95+BC101,0)</f>
        <v>0</v>
      </c>
      <c r="BD94" s="115">
        <f>ROUND(BD95+BD101,0)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16.5" customHeight="1">
      <c r="A95" s="7"/>
      <c r="B95" s="118"/>
      <c r="C95" s="119"/>
      <c r="D95" s="120" t="s">
        <v>81</v>
      </c>
      <c r="E95" s="120"/>
      <c r="F95" s="120"/>
      <c r="G95" s="120"/>
      <c r="H95" s="120"/>
      <c r="I95" s="121"/>
      <c r="J95" s="120" t="s">
        <v>82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ROUND(SUM(AG96:AG100),0)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83</v>
      </c>
      <c r="AR95" s="125"/>
      <c r="AS95" s="126">
        <f>ROUND(SUM(AS96:AS100),0)</f>
        <v>0</v>
      </c>
      <c r="AT95" s="127">
        <f>ROUND(SUM(AV95:AW95),0)</f>
        <v>0</v>
      </c>
      <c r="AU95" s="128">
        <f>ROUND(SUM(AU96:AU100),5)</f>
        <v>0</v>
      </c>
      <c r="AV95" s="127">
        <f>ROUND(AZ95*L29,0)</f>
        <v>0</v>
      </c>
      <c r="AW95" s="127">
        <f>ROUND(BA95*L30,0)</f>
        <v>0</v>
      </c>
      <c r="AX95" s="127">
        <f>ROUND(BB95*L29,0)</f>
        <v>0</v>
      </c>
      <c r="AY95" s="127">
        <f>ROUND(BC95*L30,0)</f>
        <v>0</v>
      </c>
      <c r="AZ95" s="127">
        <f>ROUND(SUM(AZ96:AZ100),0)</f>
        <v>0</v>
      </c>
      <c r="BA95" s="127">
        <f>ROUND(SUM(BA96:BA100),0)</f>
        <v>0</v>
      </c>
      <c r="BB95" s="127">
        <f>ROUND(SUM(BB96:BB100),0)</f>
        <v>0</v>
      </c>
      <c r="BC95" s="127">
        <f>ROUND(SUM(BC96:BC100),0)</f>
        <v>0</v>
      </c>
      <c r="BD95" s="129">
        <f>ROUND(SUM(BD96:BD100),0)</f>
        <v>0</v>
      </c>
      <c r="BE95" s="7"/>
      <c r="BS95" s="130" t="s">
        <v>76</v>
      </c>
      <c r="BT95" s="130" t="s">
        <v>8</v>
      </c>
      <c r="BV95" s="130" t="s">
        <v>79</v>
      </c>
      <c r="BW95" s="130" t="s">
        <v>84</v>
      </c>
      <c r="BX95" s="130" t="s">
        <v>5</v>
      </c>
      <c r="CL95" s="130" t="s">
        <v>1</v>
      </c>
      <c r="CM95" s="130" t="s">
        <v>81</v>
      </c>
    </row>
    <row r="96" s="4" customFormat="1" ht="16.5" customHeight="1">
      <c r="A96" s="131" t="s">
        <v>85</v>
      </c>
      <c r="B96" s="69"/>
      <c r="C96" s="132"/>
      <c r="D96" s="132"/>
      <c r="E96" s="133" t="s">
        <v>81</v>
      </c>
      <c r="F96" s="133"/>
      <c r="G96" s="133"/>
      <c r="H96" s="133"/>
      <c r="I96" s="133"/>
      <c r="J96" s="132"/>
      <c r="K96" s="133" t="s">
        <v>82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'2 - Stavební úpravy'!J30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86</v>
      </c>
      <c r="AR96" s="71"/>
      <c r="AS96" s="136">
        <v>0</v>
      </c>
      <c r="AT96" s="137">
        <f>ROUND(SUM(AV96:AW96),0)</f>
        <v>0</v>
      </c>
      <c r="AU96" s="138">
        <f>'2 - Stavební úpravy'!P122</f>
        <v>0</v>
      </c>
      <c r="AV96" s="137">
        <f>'2 - Stavební úpravy'!J33</f>
        <v>0</v>
      </c>
      <c r="AW96" s="137">
        <f>'2 - Stavební úpravy'!J34</f>
        <v>0</v>
      </c>
      <c r="AX96" s="137">
        <f>'2 - Stavební úpravy'!J35</f>
        <v>0</v>
      </c>
      <c r="AY96" s="137">
        <f>'2 - Stavební úpravy'!J36</f>
        <v>0</v>
      </c>
      <c r="AZ96" s="137">
        <f>'2 - Stavební úpravy'!F33</f>
        <v>0</v>
      </c>
      <c r="BA96" s="137">
        <f>'2 - Stavební úpravy'!F34</f>
        <v>0</v>
      </c>
      <c r="BB96" s="137">
        <f>'2 - Stavební úpravy'!F35</f>
        <v>0</v>
      </c>
      <c r="BC96" s="137">
        <f>'2 - Stavební úpravy'!F36</f>
        <v>0</v>
      </c>
      <c r="BD96" s="139">
        <f>'2 - Stavební úpravy'!F37</f>
        <v>0</v>
      </c>
      <c r="BE96" s="4"/>
      <c r="BT96" s="140" t="s">
        <v>81</v>
      </c>
      <c r="BU96" s="140" t="s">
        <v>87</v>
      </c>
      <c r="BV96" s="140" t="s">
        <v>79</v>
      </c>
      <c r="BW96" s="140" t="s">
        <v>84</v>
      </c>
      <c r="BX96" s="140" t="s">
        <v>5</v>
      </c>
      <c r="CL96" s="140" t="s">
        <v>1</v>
      </c>
      <c r="CM96" s="140" t="s">
        <v>81</v>
      </c>
    </row>
    <row r="97" s="4" customFormat="1" ht="16.5" customHeight="1">
      <c r="A97" s="131" t="s">
        <v>85</v>
      </c>
      <c r="B97" s="69"/>
      <c r="C97" s="132"/>
      <c r="D97" s="132"/>
      <c r="E97" s="133" t="s">
        <v>88</v>
      </c>
      <c r="F97" s="133"/>
      <c r="G97" s="133"/>
      <c r="H97" s="133"/>
      <c r="I97" s="133"/>
      <c r="J97" s="132"/>
      <c r="K97" s="133" t="s">
        <v>89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'a - Bourací práce'!J32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86</v>
      </c>
      <c r="AR97" s="71"/>
      <c r="AS97" s="136">
        <v>0</v>
      </c>
      <c r="AT97" s="137">
        <f>ROUND(SUM(AV97:AW97),0)</f>
        <v>0</v>
      </c>
      <c r="AU97" s="138">
        <f>'a - Bourací práce'!P129</f>
        <v>0</v>
      </c>
      <c r="AV97" s="137">
        <f>'a - Bourací práce'!J35</f>
        <v>0</v>
      </c>
      <c r="AW97" s="137">
        <f>'a - Bourací práce'!J36</f>
        <v>0</v>
      </c>
      <c r="AX97" s="137">
        <f>'a - Bourací práce'!J37</f>
        <v>0</v>
      </c>
      <c r="AY97" s="137">
        <f>'a - Bourací práce'!J38</f>
        <v>0</v>
      </c>
      <c r="AZ97" s="137">
        <f>'a - Bourací práce'!F35</f>
        <v>0</v>
      </c>
      <c r="BA97" s="137">
        <f>'a - Bourací práce'!F36</f>
        <v>0</v>
      </c>
      <c r="BB97" s="137">
        <f>'a - Bourací práce'!F37</f>
        <v>0</v>
      </c>
      <c r="BC97" s="137">
        <f>'a - Bourací práce'!F38</f>
        <v>0</v>
      </c>
      <c r="BD97" s="139">
        <f>'a - Bourací práce'!F39</f>
        <v>0</v>
      </c>
      <c r="BE97" s="4"/>
      <c r="BT97" s="140" t="s">
        <v>81</v>
      </c>
      <c r="BV97" s="140" t="s">
        <v>79</v>
      </c>
      <c r="BW97" s="140" t="s">
        <v>90</v>
      </c>
      <c r="BX97" s="140" t="s">
        <v>84</v>
      </c>
      <c r="CL97" s="140" t="s">
        <v>1</v>
      </c>
    </row>
    <row r="98" s="4" customFormat="1" ht="16.5" customHeight="1">
      <c r="A98" s="131" t="s">
        <v>85</v>
      </c>
      <c r="B98" s="69"/>
      <c r="C98" s="132"/>
      <c r="D98" s="132"/>
      <c r="E98" s="133" t="s">
        <v>91</v>
      </c>
      <c r="F98" s="133"/>
      <c r="G98" s="133"/>
      <c r="H98" s="133"/>
      <c r="I98" s="133"/>
      <c r="J98" s="132"/>
      <c r="K98" s="133" t="s">
        <v>92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'b - Stavební práce'!J32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86</v>
      </c>
      <c r="AR98" s="71"/>
      <c r="AS98" s="136">
        <v>0</v>
      </c>
      <c r="AT98" s="137">
        <f>ROUND(SUM(AV98:AW98),0)</f>
        <v>0</v>
      </c>
      <c r="AU98" s="138">
        <f>'b - Stavební práce'!P133</f>
        <v>0</v>
      </c>
      <c r="AV98" s="137">
        <f>'b - Stavební práce'!J35</f>
        <v>0</v>
      </c>
      <c r="AW98" s="137">
        <f>'b - Stavební práce'!J36</f>
        <v>0</v>
      </c>
      <c r="AX98" s="137">
        <f>'b - Stavební práce'!J37</f>
        <v>0</v>
      </c>
      <c r="AY98" s="137">
        <f>'b - Stavební práce'!J38</f>
        <v>0</v>
      </c>
      <c r="AZ98" s="137">
        <f>'b - Stavební práce'!F35</f>
        <v>0</v>
      </c>
      <c r="BA98" s="137">
        <f>'b - Stavební práce'!F36</f>
        <v>0</v>
      </c>
      <c r="BB98" s="137">
        <f>'b - Stavební práce'!F37</f>
        <v>0</v>
      </c>
      <c r="BC98" s="137">
        <f>'b - Stavební práce'!F38</f>
        <v>0</v>
      </c>
      <c r="BD98" s="139">
        <f>'b - Stavební práce'!F39</f>
        <v>0</v>
      </c>
      <c r="BE98" s="4"/>
      <c r="BT98" s="140" t="s">
        <v>81</v>
      </c>
      <c r="BV98" s="140" t="s">
        <v>79</v>
      </c>
      <c r="BW98" s="140" t="s">
        <v>93</v>
      </c>
      <c r="BX98" s="140" t="s">
        <v>84</v>
      </c>
      <c r="CL98" s="140" t="s">
        <v>1</v>
      </c>
    </row>
    <row r="99" s="4" customFormat="1" ht="16.5" customHeight="1">
      <c r="A99" s="131" t="s">
        <v>85</v>
      </c>
      <c r="B99" s="69"/>
      <c r="C99" s="132"/>
      <c r="D99" s="132"/>
      <c r="E99" s="133" t="s">
        <v>94</v>
      </c>
      <c r="F99" s="133"/>
      <c r="G99" s="133"/>
      <c r="H99" s="133"/>
      <c r="I99" s="133"/>
      <c r="J99" s="132"/>
      <c r="K99" s="133" t="s">
        <v>95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'c - Technologie'!J32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86</v>
      </c>
      <c r="AR99" s="71"/>
      <c r="AS99" s="136">
        <v>0</v>
      </c>
      <c r="AT99" s="137">
        <f>ROUND(SUM(AV99:AW99),0)</f>
        <v>0</v>
      </c>
      <c r="AU99" s="138">
        <f>'c - Technologie'!P123</f>
        <v>0</v>
      </c>
      <c r="AV99" s="137">
        <f>'c - Technologie'!J35</f>
        <v>0</v>
      </c>
      <c r="AW99" s="137">
        <f>'c - Technologie'!J36</f>
        <v>0</v>
      </c>
      <c r="AX99" s="137">
        <f>'c - Technologie'!J37</f>
        <v>0</v>
      </c>
      <c r="AY99" s="137">
        <f>'c - Technologie'!J38</f>
        <v>0</v>
      </c>
      <c r="AZ99" s="137">
        <f>'c - Technologie'!F35</f>
        <v>0</v>
      </c>
      <c r="BA99" s="137">
        <f>'c - Technologie'!F36</f>
        <v>0</v>
      </c>
      <c r="BB99" s="137">
        <f>'c - Technologie'!F37</f>
        <v>0</v>
      </c>
      <c r="BC99" s="137">
        <f>'c - Technologie'!F38</f>
        <v>0</v>
      </c>
      <c r="BD99" s="139">
        <f>'c - Technologie'!F39</f>
        <v>0</v>
      </c>
      <c r="BE99" s="4"/>
      <c r="BT99" s="140" t="s">
        <v>81</v>
      </c>
      <c r="BV99" s="140" t="s">
        <v>79</v>
      </c>
      <c r="BW99" s="140" t="s">
        <v>96</v>
      </c>
      <c r="BX99" s="140" t="s">
        <v>84</v>
      </c>
      <c r="CL99" s="140" t="s">
        <v>1</v>
      </c>
    </row>
    <row r="100" s="4" customFormat="1" ht="16.5" customHeight="1">
      <c r="A100" s="131" t="s">
        <v>85</v>
      </c>
      <c r="B100" s="69"/>
      <c r="C100" s="132"/>
      <c r="D100" s="132"/>
      <c r="E100" s="133" t="s">
        <v>97</v>
      </c>
      <c r="F100" s="133"/>
      <c r="G100" s="133"/>
      <c r="H100" s="133"/>
      <c r="I100" s="133"/>
      <c r="J100" s="132"/>
      <c r="K100" s="133" t="s">
        <v>98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'd - Venkovní úpravy'!J32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86</v>
      </c>
      <c r="AR100" s="71"/>
      <c r="AS100" s="136">
        <v>0</v>
      </c>
      <c r="AT100" s="137">
        <f>ROUND(SUM(AV100:AW100),0)</f>
        <v>0</v>
      </c>
      <c r="AU100" s="138">
        <f>'d - Venkovní úpravy'!P131</f>
        <v>0</v>
      </c>
      <c r="AV100" s="137">
        <f>'d - Venkovní úpravy'!J35</f>
        <v>0</v>
      </c>
      <c r="AW100" s="137">
        <f>'d - Venkovní úpravy'!J36</f>
        <v>0</v>
      </c>
      <c r="AX100" s="137">
        <f>'d - Venkovní úpravy'!J37</f>
        <v>0</v>
      </c>
      <c r="AY100" s="137">
        <f>'d - Venkovní úpravy'!J38</f>
        <v>0</v>
      </c>
      <c r="AZ100" s="137">
        <f>'d - Venkovní úpravy'!F35</f>
        <v>0</v>
      </c>
      <c r="BA100" s="137">
        <f>'d - Venkovní úpravy'!F36</f>
        <v>0</v>
      </c>
      <c r="BB100" s="137">
        <f>'d - Venkovní úpravy'!F37</f>
        <v>0</v>
      </c>
      <c r="BC100" s="137">
        <f>'d - Venkovní úpravy'!F38</f>
        <v>0</v>
      </c>
      <c r="BD100" s="139">
        <f>'d - Venkovní úpravy'!F39</f>
        <v>0</v>
      </c>
      <c r="BE100" s="4"/>
      <c r="BT100" s="140" t="s">
        <v>81</v>
      </c>
      <c r="BV100" s="140" t="s">
        <v>79</v>
      </c>
      <c r="BW100" s="140" t="s">
        <v>99</v>
      </c>
      <c r="BX100" s="140" t="s">
        <v>84</v>
      </c>
      <c r="CL100" s="140" t="s">
        <v>1</v>
      </c>
    </row>
    <row r="101" s="7" customFormat="1" ht="16.5" customHeight="1">
      <c r="A101" s="131" t="s">
        <v>85</v>
      </c>
      <c r="B101" s="118"/>
      <c r="C101" s="119"/>
      <c r="D101" s="120" t="s">
        <v>100</v>
      </c>
      <c r="E101" s="120"/>
      <c r="F101" s="120"/>
      <c r="G101" s="120"/>
      <c r="H101" s="120"/>
      <c r="I101" s="121"/>
      <c r="J101" s="120" t="s">
        <v>101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3">
        <f>'ON - Ostatní náklady'!J30</f>
        <v>0</v>
      </c>
      <c r="AH101" s="121"/>
      <c r="AI101" s="121"/>
      <c r="AJ101" s="121"/>
      <c r="AK101" s="121"/>
      <c r="AL101" s="121"/>
      <c r="AM101" s="121"/>
      <c r="AN101" s="123">
        <f>SUM(AG101,AT101)</f>
        <v>0</v>
      </c>
      <c r="AO101" s="121"/>
      <c r="AP101" s="121"/>
      <c r="AQ101" s="124" t="s">
        <v>83</v>
      </c>
      <c r="AR101" s="125"/>
      <c r="AS101" s="141">
        <v>0</v>
      </c>
      <c r="AT101" s="142">
        <f>ROUND(SUM(AV101:AW101),0)</f>
        <v>0</v>
      </c>
      <c r="AU101" s="143">
        <f>'ON - Ostatní náklady'!P122</f>
        <v>0</v>
      </c>
      <c r="AV101" s="142">
        <f>'ON - Ostatní náklady'!J33</f>
        <v>0</v>
      </c>
      <c r="AW101" s="142">
        <f>'ON - Ostatní náklady'!J34</f>
        <v>0</v>
      </c>
      <c r="AX101" s="142">
        <f>'ON - Ostatní náklady'!J35</f>
        <v>0</v>
      </c>
      <c r="AY101" s="142">
        <f>'ON - Ostatní náklady'!J36</f>
        <v>0</v>
      </c>
      <c r="AZ101" s="142">
        <f>'ON - Ostatní náklady'!F33</f>
        <v>0</v>
      </c>
      <c r="BA101" s="142">
        <f>'ON - Ostatní náklady'!F34</f>
        <v>0</v>
      </c>
      <c r="BB101" s="142">
        <f>'ON - Ostatní náklady'!F35</f>
        <v>0</v>
      </c>
      <c r="BC101" s="142">
        <f>'ON - Ostatní náklady'!F36</f>
        <v>0</v>
      </c>
      <c r="BD101" s="144">
        <f>'ON - Ostatní náklady'!F37</f>
        <v>0</v>
      </c>
      <c r="BE101" s="7"/>
      <c r="BT101" s="130" t="s">
        <v>8</v>
      </c>
      <c r="BV101" s="130" t="s">
        <v>79</v>
      </c>
      <c r="BW101" s="130" t="s">
        <v>102</v>
      </c>
      <c r="BX101" s="130" t="s">
        <v>5</v>
      </c>
      <c r="CL101" s="130" t="s">
        <v>1</v>
      </c>
      <c r="CM101" s="130" t="s">
        <v>81</v>
      </c>
    </row>
    <row r="102" s="2" customFormat="1" ht="30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43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sheetProtection sheet="1" formatColumns="0" formatRows="0" objects="1" scenarios="1" spinCount="100000" saltValue="cUR7L8IB0P9uuawE0Bo/RokjjtTb83zt14+psi4gr31lcEC3zPL7o0R6OYwPpw5gI6TJRqmVbqCeJU0UGTFOOQ==" hashValue="RiAwNM5iYDHZ8+vsmI/uO8PYues7+158wTM3MCuORMqniu5OzLU0cAZ9/J0oiZmM9NFtHb4L/fsUi54iv8G+HA==" algorithmName="SHA-512" password="CC35"/>
  <mergeCells count="6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2 - Stavební úpravy'!C2" display="/"/>
    <hyperlink ref="A97" location="'a - Bourací práce'!C2" display="/"/>
    <hyperlink ref="A98" location="'b - Stavební práce'!C2" display="/"/>
    <hyperlink ref="A99" location="'c - Technologie'!C2" display="/"/>
    <hyperlink ref="A100" location="'d - Venkovní úpravy'!C2" display="/"/>
    <hyperlink ref="A101" location="'ON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81</v>
      </c>
    </row>
    <row r="4" s="1" customFormat="1" ht="24.96" customHeight="1">
      <c r="B4" s="19"/>
      <c r="D4" s="147" t="s">
        <v>103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ČS Moravanský - stavební úpravy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19</v>
      </c>
      <c r="E11" s="37"/>
      <c r="F11" s="140" t="s">
        <v>1</v>
      </c>
      <c r="G11" s="37"/>
      <c r="H11" s="37"/>
      <c r="I11" s="149" t="s">
        <v>20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21</v>
      </c>
      <c r="E12" s="37"/>
      <c r="F12" s="140" t="s">
        <v>22</v>
      </c>
      <c r="G12" s="37"/>
      <c r="H12" s="37"/>
      <c r="I12" s="149" t="s">
        <v>23</v>
      </c>
      <c r="J12" s="152" t="str">
        <f>'Rekapitulace stavby'!AN8</f>
        <v>27. 4. 2021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25</v>
      </c>
      <c r="E14" s="37"/>
      <c r="F14" s="37"/>
      <c r="G14" s="37"/>
      <c r="H14" s="37"/>
      <c r="I14" s="149" t="s">
        <v>26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29</v>
      </c>
      <c r="E17" s="37"/>
      <c r="F17" s="37"/>
      <c r="G17" s="37"/>
      <c r="H17" s="37"/>
      <c r="I17" s="14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31</v>
      </c>
      <c r="E20" s="37"/>
      <c r="F20" s="37"/>
      <c r="G20" s="37"/>
      <c r="H20" s="37"/>
      <c r="I20" s="149" t="s">
        <v>26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32</v>
      </c>
      <c r="F21" s="37"/>
      <c r="G21" s="37"/>
      <c r="H21" s="37"/>
      <c r="I21" s="149" t="s">
        <v>28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35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37</v>
      </c>
      <c r="E30" s="37"/>
      <c r="F30" s="37"/>
      <c r="G30" s="37"/>
      <c r="H30" s="37"/>
      <c r="I30" s="37"/>
      <c r="J30" s="159">
        <f>ROUND(J122,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39</v>
      </c>
      <c r="G32" s="37"/>
      <c r="H32" s="37"/>
      <c r="I32" s="160" t="s">
        <v>38</v>
      </c>
      <c r="J32" s="160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41</v>
      </c>
      <c r="E33" s="149" t="s">
        <v>42</v>
      </c>
      <c r="F33" s="162">
        <f>ROUND((SUM(BE122:BE142)),  0)</f>
        <v>0</v>
      </c>
      <c r="G33" s="37"/>
      <c r="H33" s="37"/>
      <c r="I33" s="163">
        <v>0.20999999999999999</v>
      </c>
      <c r="J33" s="162">
        <f>ROUND(((SUM(BE122:BE142))*I33),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43</v>
      </c>
      <c r="F34" s="162">
        <f>ROUND((SUM(BF122:BF142)),  0)</f>
        <v>0</v>
      </c>
      <c r="G34" s="37"/>
      <c r="H34" s="37"/>
      <c r="I34" s="163">
        <v>0.14999999999999999</v>
      </c>
      <c r="J34" s="162">
        <f>ROUND(((SUM(BF122:BF142))*I34),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44</v>
      </c>
      <c r="F35" s="162">
        <f>ROUND((SUM(BG122:BG142)),  0)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ROUND((SUM(BH122:BH142)),  0)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ROUND((SUM(BI122:BI142)),  0)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ČS Moravanský - stavební úpravy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2 - Stavební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Moravanský</v>
      </c>
      <c r="G89" s="39"/>
      <c r="H89" s="39"/>
      <c r="I89" s="31" t="s">
        <v>23</v>
      </c>
      <c r="J89" s="78" t="str">
        <f>IF(J12="","",J12)</f>
        <v>27. 4. 2021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VaK Pardubice, a.s.</v>
      </c>
      <c r="G91" s="39"/>
      <c r="H91" s="39"/>
      <c r="I91" s="31" t="s">
        <v>31</v>
      </c>
      <c r="J91" s="35" t="str">
        <f>E21</f>
        <v xml:space="preserve"> AKVOPRO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107</v>
      </c>
      <c r="D94" s="184"/>
      <c r="E94" s="184"/>
      <c r="F94" s="184"/>
      <c r="G94" s="184"/>
      <c r="H94" s="184"/>
      <c r="I94" s="184"/>
      <c r="J94" s="185" t="s">
        <v>108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109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87"/>
      <c r="C97" s="188"/>
      <c r="D97" s="189" t="s">
        <v>111</v>
      </c>
      <c r="E97" s="190"/>
      <c r="F97" s="190"/>
      <c r="G97" s="190"/>
      <c r="H97" s="190"/>
      <c r="I97" s="190"/>
      <c r="J97" s="191">
        <f>J123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112</v>
      </c>
      <c r="E98" s="195"/>
      <c r="F98" s="195"/>
      <c r="G98" s="195"/>
      <c r="H98" s="195"/>
      <c r="I98" s="195"/>
      <c r="J98" s="196">
        <f>J124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7"/>
      <c r="C99" s="188"/>
      <c r="D99" s="189" t="s">
        <v>113</v>
      </c>
      <c r="E99" s="190"/>
      <c r="F99" s="190"/>
      <c r="G99" s="190"/>
      <c r="H99" s="190"/>
      <c r="I99" s="190"/>
      <c r="J99" s="191">
        <f>J133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114</v>
      </c>
      <c r="E100" s="195"/>
      <c r="F100" s="195"/>
      <c r="G100" s="195"/>
      <c r="H100" s="195"/>
      <c r="I100" s="195"/>
      <c r="J100" s="196">
        <f>J134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115</v>
      </c>
      <c r="E101" s="195"/>
      <c r="F101" s="195"/>
      <c r="G101" s="195"/>
      <c r="H101" s="195"/>
      <c r="I101" s="195"/>
      <c r="J101" s="196">
        <f>J137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116</v>
      </c>
      <c r="E102" s="195"/>
      <c r="F102" s="195"/>
      <c r="G102" s="195"/>
      <c r="H102" s="195"/>
      <c r="I102" s="195"/>
      <c r="J102" s="196">
        <f>J141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117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ČS Moravanský - stavební úpravy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2 - Stavební úpravy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 xml:space="preserve"> Moravanský</v>
      </c>
      <c r="G116" s="39"/>
      <c r="H116" s="39"/>
      <c r="I116" s="31" t="s">
        <v>23</v>
      </c>
      <c r="J116" s="78" t="str">
        <f>IF(J12="","",J12)</f>
        <v>27. 4. 2021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 xml:space="preserve"> VaK Pardubice, a.s.</v>
      </c>
      <c r="G118" s="39"/>
      <c r="H118" s="39"/>
      <c r="I118" s="31" t="s">
        <v>31</v>
      </c>
      <c r="J118" s="35" t="str">
        <f>E21</f>
        <v xml:space="preserve"> AKVOPRO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8"/>
      <c r="B121" s="199"/>
      <c r="C121" s="200" t="s">
        <v>118</v>
      </c>
      <c r="D121" s="201" t="s">
        <v>62</v>
      </c>
      <c r="E121" s="201" t="s">
        <v>58</v>
      </c>
      <c r="F121" s="201" t="s">
        <v>59</v>
      </c>
      <c r="G121" s="201" t="s">
        <v>119</v>
      </c>
      <c r="H121" s="201" t="s">
        <v>120</v>
      </c>
      <c r="I121" s="201" t="s">
        <v>121</v>
      </c>
      <c r="J121" s="202" t="s">
        <v>108</v>
      </c>
      <c r="K121" s="203" t="s">
        <v>122</v>
      </c>
      <c r="L121" s="204"/>
      <c r="M121" s="99" t="s">
        <v>1</v>
      </c>
      <c r="N121" s="100" t="s">
        <v>41</v>
      </c>
      <c r="O121" s="100" t="s">
        <v>123</v>
      </c>
      <c r="P121" s="100" t="s">
        <v>124</v>
      </c>
      <c r="Q121" s="100" t="s">
        <v>125</v>
      </c>
      <c r="R121" s="100" t="s">
        <v>126</v>
      </c>
      <c r="S121" s="100" t="s">
        <v>127</v>
      </c>
      <c r="T121" s="101" t="s">
        <v>128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7"/>
      <c r="B122" s="38"/>
      <c r="C122" s="106" t="s">
        <v>129</v>
      </c>
      <c r="D122" s="39"/>
      <c r="E122" s="39"/>
      <c r="F122" s="39"/>
      <c r="G122" s="39"/>
      <c r="H122" s="39"/>
      <c r="I122" s="39"/>
      <c r="J122" s="205">
        <f>BK122</f>
        <v>0</v>
      </c>
      <c r="K122" s="39"/>
      <c r="L122" s="43"/>
      <c r="M122" s="102"/>
      <c r="N122" s="206"/>
      <c r="O122" s="103"/>
      <c r="P122" s="207">
        <f>P123+P133</f>
        <v>0</v>
      </c>
      <c r="Q122" s="103"/>
      <c r="R122" s="207">
        <f>R123+R133</f>
        <v>0</v>
      </c>
      <c r="S122" s="103"/>
      <c r="T122" s="208">
        <f>T123+T133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110</v>
      </c>
      <c r="BK122" s="209">
        <f>BK123+BK133</f>
        <v>0</v>
      </c>
    </row>
    <row r="123" s="12" customFormat="1" ht="25.92" customHeight="1">
      <c r="A123" s="12"/>
      <c r="B123" s="210"/>
      <c r="C123" s="211"/>
      <c r="D123" s="212" t="s">
        <v>76</v>
      </c>
      <c r="E123" s="213" t="s">
        <v>130</v>
      </c>
      <c r="F123" s="213" t="s">
        <v>131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132</v>
      </c>
      <c r="AT123" s="222" t="s">
        <v>76</v>
      </c>
      <c r="AU123" s="222" t="s">
        <v>77</v>
      </c>
      <c r="AY123" s="221" t="s">
        <v>133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76</v>
      </c>
      <c r="E124" s="224" t="s">
        <v>134</v>
      </c>
      <c r="F124" s="224" t="s">
        <v>135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SUM(P125:P132)</f>
        <v>0</v>
      </c>
      <c r="Q124" s="218"/>
      <c r="R124" s="219">
        <f>SUM(R125:R132)</f>
        <v>0</v>
      </c>
      <c r="S124" s="218"/>
      <c r="T124" s="220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132</v>
      </c>
      <c r="AT124" s="222" t="s">
        <v>76</v>
      </c>
      <c r="AU124" s="222" t="s">
        <v>8</v>
      </c>
      <c r="AY124" s="221" t="s">
        <v>133</v>
      </c>
      <c r="BK124" s="223">
        <f>SUM(BK125:BK132)</f>
        <v>0</v>
      </c>
    </row>
    <row r="125" s="2" customFormat="1" ht="14.4" customHeight="1">
      <c r="A125" s="37"/>
      <c r="B125" s="38"/>
      <c r="C125" s="226" t="s">
        <v>8</v>
      </c>
      <c r="D125" s="226" t="s">
        <v>136</v>
      </c>
      <c r="E125" s="227" t="s">
        <v>137</v>
      </c>
      <c r="F125" s="228" t="s">
        <v>138</v>
      </c>
      <c r="G125" s="229" t="s">
        <v>139</v>
      </c>
      <c r="H125" s="230">
        <v>1</v>
      </c>
      <c r="I125" s="231"/>
      <c r="J125" s="232">
        <f>ROUND(I125*H125,0)</f>
        <v>0</v>
      </c>
      <c r="K125" s="233"/>
      <c r="L125" s="43"/>
      <c r="M125" s="234" t="s">
        <v>1</v>
      </c>
      <c r="N125" s="235" t="s">
        <v>42</v>
      </c>
      <c r="O125" s="90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8" t="s">
        <v>140</v>
      </c>
      <c r="AT125" s="238" t="s">
        <v>136</v>
      </c>
      <c r="AU125" s="238" t="s">
        <v>81</v>
      </c>
      <c r="AY125" s="16" t="s">
        <v>133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6" t="s">
        <v>8</v>
      </c>
      <c r="BK125" s="239">
        <f>ROUND(I125*H125,0)</f>
        <v>0</v>
      </c>
      <c r="BL125" s="16" t="s">
        <v>140</v>
      </c>
      <c r="BM125" s="238" t="s">
        <v>141</v>
      </c>
    </row>
    <row r="126" s="2" customFormat="1" ht="14.4" customHeight="1">
      <c r="A126" s="37"/>
      <c r="B126" s="38"/>
      <c r="C126" s="226" t="s">
        <v>81</v>
      </c>
      <c r="D126" s="226" t="s">
        <v>136</v>
      </c>
      <c r="E126" s="227" t="s">
        <v>142</v>
      </c>
      <c r="F126" s="228" t="s">
        <v>143</v>
      </c>
      <c r="G126" s="229" t="s">
        <v>139</v>
      </c>
      <c r="H126" s="230">
        <v>1</v>
      </c>
      <c r="I126" s="231"/>
      <c r="J126" s="232">
        <f>ROUND(I126*H126,0)</f>
        <v>0</v>
      </c>
      <c r="K126" s="233"/>
      <c r="L126" s="43"/>
      <c r="M126" s="234" t="s">
        <v>1</v>
      </c>
      <c r="N126" s="235" t="s">
        <v>42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140</v>
      </c>
      <c r="AT126" s="238" t="s">
        <v>136</v>
      </c>
      <c r="AU126" s="238" t="s">
        <v>81</v>
      </c>
      <c r="AY126" s="16" t="s">
        <v>133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</v>
      </c>
      <c r="BK126" s="239">
        <f>ROUND(I126*H126,0)</f>
        <v>0</v>
      </c>
      <c r="BL126" s="16" t="s">
        <v>140</v>
      </c>
      <c r="BM126" s="238" t="s">
        <v>144</v>
      </c>
    </row>
    <row r="127" s="2" customFormat="1" ht="14.4" customHeight="1">
      <c r="A127" s="37"/>
      <c r="B127" s="38"/>
      <c r="C127" s="226" t="s">
        <v>132</v>
      </c>
      <c r="D127" s="226" t="s">
        <v>136</v>
      </c>
      <c r="E127" s="227" t="s">
        <v>145</v>
      </c>
      <c r="F127" s="228" t="s">
        <v>146</v>
      </c>
      <c r="G127" s="229" t="s">
        <v>139</v>
      </c>
      <c r="H127" s="230">
        <v>1</v>
      </c>
      <c r="I127" s="231"/>
      <c r="J127" s="232">
        <f>ROUND(I127*H127,0)</f>
        <v>0</v>
      </c>
      <c r="K127" s="233"/>
      <c r="L127" s="43"/>
      <c r="M127" s="234" t="s">
        <v>1</v>
      </c>
      <c r="N127" s="235" t="s">
        <v>42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140</v>
      </c>
      <c r="AT127" s="238" t="s">
        <v>136</v>
      </c>
      <c r="AU127" s="238" t="s">
        <v>81</v>
      </c>
      <c r="AY127" s="16" t="s">
        <v>133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</v>
      </c>
      <c r="BK127" s="239">
        <f>ROUND(I127*H127,0)</f>
        <v>0</v>
      </c>
      <c r="BL127" s="16" t="s">
        <v>140</v>
      </c>
      <c r="BM127" s="238" t="s">
        <v>147</v>
      </c>
    </row>
    <row r="128" s="2" customFormat="1" ht="14.4" customHeight="1">
      <c r="A128" s="37"/>
      <c r="B128" s="38"/>
      <c r="C128" s="226" t="s">
        <v>148</v>
      </c>
      <c r="D128" s="226" t="s">
        <v>136</v>
      </c>
      <c r="E128" s="227" t="s">
        <v>149</v>
      </c>
      <c r="F128" s="228" t="s">
        <v>150</v>
      </c>
      <c r="G128" s="229" t="s">
        <v>139</v>
      </c>
      <c r="H128" s="230">
        <v>1</v>
      </c>
      <c r="I128" s="231"/>
      <c r="J128" s="232">
        <f>ROUND(I128*H128,0)</f>
        <v>0</v>
      </c>
      <c r="K128" s="233"/>
      <c r="L128" s="43"/>
      <c r="M128" s="234" t="s">
        <v>1</v>
      </c>
      <c r="N128" s="235" t="s">
        <v>42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140</v>
      </c>
      <c r="AT128" s="238" t="s">
        <v>136</v>
      </c>
      <c r="AU128" s="238" t="s">
        <v>81</v>
      </c>
      <c r="AY128" s="16" t="s">
        <v>133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</v>
      </c>
      <c r="BK128" s="239">
        <f>ROUND(I128*H128,0)</f>
        <v>0</v>
      </c>
      <c r="BL128" s="16" t="s">
        <v>140</v>
      </c>
      <c r="BM128" s="238" t="s">
        <v>151</v>
      </c>
    </row>
    <row r="129" s="2" customFormat="1" ht="14.4" customHeight="1">
      <c r="A129" s="37"/>
      <c r="B129" s="38"/>
      <c r="C129" s="226" t="s">
        <v>152</v>
      </c>
      <c r="D129" s="226" t="s">
        <v>136</v>
      </c>
      <c r="E129" s="227" t="s">
        <v>153</v>
      </c>
      <c r="F129" s="228" t="s">
        <v>154</v>
      </c>
      <c r="G129" s="229" t="s">
        <v>155</v>
      </c>
      <c r="H129" s="230">
        <v>100</v>
      </c>
      <c r="I129" s="231"/>
      <c r="J129" s="232">
        <f>ROUND(I129*H129,0)</f>
        <v>0</v>
      </c>
      <c r="K129" s="233"/>
      <c r="L129" s="43"/>
      <c r="M129" s="234" t="s">
        <v>1</v>
      </c>
      <c r="N129" s="235" t="s">
        <v>42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140</v>
      </c>
      <c r="AT129" s="238" t="s">
        <v>136</v>
      </c>
      <c r="AU129" s="238" t="s">
        <v>81</v>
      </c>
      <c r="AY129" s="16" t="s">
        <v>133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</v>
      </c>
      <c r="BK129" s="239">
        <f>ROUND(I129*H129,0)</f>
        <v>0</v>
      </c>
      <c r="BL129" s="16" t="s">
        <v>140</v>
      </c>
      <c r="BM129" s="238" t="s">
        <v>156</v>
      </c>
    </row>
    <row r="130" s="2" customFormat="1" ht="14.4" customHeight="1">
      <c r="A130" s="37"/>
      <c r="B130" s="38"/>
      <c r="C130" s="226" t="s">
        <v>157</v>
      </c>
      <c r="D130" s="226" t="s">
        <v>136</v>
      </c>
      <c r="E130" s="227" t="s">
        <v>158</v>
      </c>
      <c r="F130" s="228" t="s">
        <v>159</v>
      </c>
      <c r="G130" s="229" t="s">
        <v>139</v>
      </c>
      <c r="H130" s="230">
        <v>1</v>
      </c>
      <c r="I130" s="231"/>
      <c r="J130" s="232">
        <f>ROUND(I130*H130,0)</f>
        <v>0</v>
      </c>
      <c r="K130" s="233"/>
      <c r="L130" s="43"/>
      <c r="M130" s="234" t="s">
        <v>1</v>
      </c>
      <c r="N130" s="235" t="s">
        <v>42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140</v>
      </c>
      <c r="AT130" s="238" t="s">
        <v>136</v>
      </c>
      <c r="AU130" s="238" t="s">
        <v>81</v>
      </c>
      <c r="AY130" s="16" t="s">
        <v>133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</v>
      </c>
      <c r="BK130" s="239">
        <f>ROUND(I130*H130,0)</f>
        <v>0</v>
      </c>
      <c r="BL130" s="16" t="s">
        <v>140</v>
      </c>
      <c r="BM130" s="238" t="s">
        <v>160</v>
      </c>
    </row>
    <row r="131" s="2" customFormat="1" ht="14.4" customHeight="1">
      <c r="A131" s="37"/>
      <c r="B131" s="38"/>
      <c r="C131" s="226" t="s">
        <v>161</v>
      </c>
      <c r="D131" s="226" t="s">
        <v>136</v>
      </c>
      <c r="E131" s="227" t="s">
        <v>162</v>
      </c>
      <c r="F131" s="228" t="s">
        <v>163</v>
      </c>
      <c r="G131" s="229" t="s">
        <v>139</v>
      </c>
      <c r="H131" s="230">
        <v>1</v>
      </c>
      <c r="I131" s="231"/>
      <c r="J131" s="232">
        <f>ROUND(I131*H131,0)</f>
        <v>0</v>
      </c>
      <c r="K131" s="233"/>
      <c r="L131" s="43"/>
      <c r="M131" s="234" t="s">
        <v>1</v>
      </c>
      <c r="N131" s="235" t="s">
        <v>42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140</v>
      </c>
      <c r="AT131" s="238" t="s">
        <v>136</v>
      </c>
      <c r="AU131" s="238" t="s">
        <v>81</v>
      </c>
      <c r="AY131" s="16" t="s">
        <v>133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</v>
      </c>
      <c r="BK131" s="239">
        <f>ROUND(I131*H131,0)</f>
        <v>0</v>
      </c>
      <c r="BL131" s="16" t="s">
        <v>140</v>
      </c>
      <c r="BM131" s="238" t="s">
        <v>164</v>
      </c>
    </row>
    <row r="132" s="2" customFormat="1" ht="14.4" customHeight="1">
      <c r="A132" s="37"/>
      <c r="B132" s="38"/>
      <c r="C132" s="226" t="s">
        <v>165</v>
      </c>
      <c r="D132" s="226" t="s">
        <v>136</v>
      </c>
      <c r="E132" s="227" t="s">
        <v>166</v>
      </c>
      <c r="F132" s="228" t="s">
        <v>167</v>
      </c>
      <c r="G132" s="229" t="s">
        <v>139</v>
      </c>
      <c r="H132" s="230">
        <v>1</v>
      </c>
      <c r="I132" s="231"/>
      <c r="J132" s="232">
        <f>ROUND(I132*H132,0)</f>
        <v>0</v>
      </c>
      <c r="K132" s="233"/>
      <c r="L132" s="43"/>
      <c r="M132" s="234" t="s">
        <v>1</v>
      </c>
      <c r="N132" s="235" t="s">
        <v>42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140</v>
      </c>
      <c r="AT132" s="238" t="s">
        <v>136</v>
      </c>
      <c r="AU132" s="238" t="s">
        <v>81</v>
      </c>
      <c r="AY132" s="16" t="s">
        <v>133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</v>
      </c>
      <c r="BK132" s="239">
        <f>ROUND(I132*H132,0)</f>
        <v>0</v>
      </c>
      <c r="BL132" s="16" t="s">
        <v>140</v>
      </c>
      <c r="BM132" s="238" t="s">
        <v>168</v>
      </c>
    </row>
    <row r="133" s="12" customFormat="1" ht="25.92" customHeight="1">
      <c r="A133" s="12"/>
      <c r="B133" s="210"/>
      <c r="C133" s="211"/>
      <c r="D133" s="212" t="s">
        <v>76</v>
      </c>
      <c r="E133" s="213" t="s">
        <v>169</v>
      </c>
      <c r="F133" s="213" t="s">
        <v>170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P134+P137+P141</f>
        <v>0</v>
      </c>
      <c r="Q133" s="218"/>
      <c r="R133" s="219">
        <f>R134+R137+R141</f>
        <v>0</v>
      </c>
      <c r="S133" s="218"/>
      <c r="T133" s="220">
        <f>T134+T137+T141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152</v>
      </c>
      <c r="AT133" s="222" t="s">
        <v>76</v>
      </c>
      <c r="AU133" s="222" t="s">
        <v>77</v>
      </c>
      <c r="AY133" s="221" t="s">
        <v>133</v>
      </c>
      <c r="BK133" s="223">
        <f>BK134+BK137+BK141</f>
        <v>0</v>
      </c>
    </row>
    <row r="134" s="12" customFormat="1" ht="22.8" customHeight="1">
      <c r="A134" s="12"/>
      <c r="B134" s="210"/>
      <c r="C134" s="211"/>
      <c r="D134" s="212" t="s">
        <v>76</v>
      </c>
      <c r="E134" s="224" t="s">
        <v>171</v>
      </c>
      <c r="F134" s="224" t="s">
        <v>172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SUM(P135:P136)</f>
        <v>0</v>
      </c>
      <c r="Q134" s="218"/>
      <c r="R134" s="219">
        <f>SUM(R135:R136)</f>
        <v>0</v>
      </c>
      <c r="S134" s="218"/>
      <c r="T134" s="22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152</v>
      </c>
      <c r="AT134" s="222" t="s">
        <v>76</v>
      </c>
      <c r="AU134" s="222" t="s">
        <v>8</v>
      </c>
      <c r="AY134" s="221" t="s">
        <v>133</v>
      </c>
      <c r="BK134" s="223">
        <f>SUM(BK135:BK136)</f>
        <v>0</v>
      </c>
    </row>
    <row r="135" s="2" customFormat="1" ht="14.4" customHeight="1">
      <c r="A135" s="37"/>
      <c r="B135" s="38"/>
      <c r="C135" s="226" t="s">
        <v>173</v>
      </c>
      <c r="D135" s="226" t="s">
        <v>136</v>
      </c>
      <c r="E135" s="227" t="s">
        <v>174</v>
      </c>
      <c r="F135" s="228" t="s">
        <v>175</v>
      </c>
      <c r="G135" s="229" t="s">
        <v>139</v>
      </c>
      <c r="H135" s="230">
        <v>1</v>
      </c>
      <c r="I135" s="231"/>
      <c r="J135" s="232">
        <f>ROUND(I135*H135,0)</f>
        <v>0</v>
      </c>
      <c r="K135" s="233"/>
      <c r="L135" s="43"/>
      <c r="M135" s="234" t="s">
        <v>1</v>
      </c>
      <c r="N135" s="235" t="s">
        <v>42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148</v>
      </c>
      <c r="AT135" s="238" t="s">
        <v>136</v>
      </c>
      <c r="AU135" s="238" t="s">
        <v>81</v>
      </c>
      <c r="AY135" s="16" t="s">
        <v>133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</v>
      </c>
      <c r="BK135" s="239">
        <f>ROUND(I135*H135,0)</f>
        <v>0</v>
      </c>
      <c r="BL135" s="16" t="s">
        <v>148</v>
      </c>
      <c r="BM135" s="238" t="s">
        <v>176</v>
      </c>
    </row>
    <row r="136" s="2" customFormat="1" ht="14.4" customHeight="1">
      <c r="A136" s="37"/>
      <c r="B136" s="38"/>
      <c r="C136" s="226" t="s">
        <v>177</v>
      </c>
      <c r="D136" s="226" t="s">
        <v>136</v>
      </c>
      <c r="E136" s="227" t="s">
        <v>178</v>
      </c>
      <c r="F136" s="228" t="s">
        <v>179</v>
      </c>
      <c r="G136" s="229" t="s">
        <v>139</v>
      </c>
      <c r="H136" s="230">
        <v>1</v>
      </c>
      <c r="I136" s="231"/>
      <c r="J136" s="232">
        <f>ROUND(I136*H136,0)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148</v>
      </c>
      <c r="AT136" s="238" t="s">
        <v>136</v>
      </c>
      <c r="AU136" s="238" t="s">
        <v>81</v>
      </c>
      <c r="AY136" s="16" t="s">
        <v>133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</v>
      </c>
      <c r="BK136" s="239">
        <f>ROUND(I136*H136,0)</f>
        <v>0</v>
      </c>
      <c r="BL136" s="16" t="s">
        <v>148</v>
      </c>
      <c r="BM136" s="238" t="s">
        <v>180</v>
      </c>
    </row>
    <row r="137" s="12" customFormat="1" ht="22.8" customHeight="1">
      <c r="A137" s="12"/>
      <c r="B137" s="210"/>
      <c r="C137" s="211"/>
      <c r="D137" s="212" t="s">
        <v>76</v>
      </c>
      <c r="E137" s="224" t="s">
        <v>181</v>
      </c>
      <c r="F137" s="224" t="s">
        <v>182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SUM(P138:P140)</f>
        <v>0</v>
      </c>
      <c r="Q137" s="218"/>
      <c r="R137" s="219">
        <f>SUM(R138:R140)</f>
        <v>0</v>
      </c>
      <c r="S137" s="218"/>
      <c r="T137" s="220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152</v>
      </c>
      <c r="AT137" s="222" t="s">
        <v>76</v>
      </c>
      <c r="AU137" s="222" t="s">
        <v>8</v>
      </c>
      <c r="AY137" s="221" t="s">
        <v>133</v>
      </c>
      <c r="BK137" s="223">
        <f>SUM(BK138:BK140)</f>
        <v>0</v>
      </c>
    </row>
    <row r="138" s="2" customFormat="1" ht="14.4" customHeight="1">
      <c r="A138" s="37"/>
      <c r="B138" s="38"/>
      <c r="C138" s="226" t="s">
        <v>183</v>
      </c>
      <c r="D138" s="226" t="s">
        <v>136</v>
      </c>
      <c r="E138" s="227" t="s">
        <v>184</v>
      </c>
      <c r="F138" s="228" t="s">
        <v>185</v>
      </c>
      <c r="G138" s="229" t="s">
        <v>139</v>
      </c>
      <c r="H138" s="230">
        <v>1</v>
      </c>
      <c r="I138" s="231"/>
      <c r="J138" s="232">
        <f>ROUND(I138*H138,0)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148</v>
      </c>
      <c r="AT138" s="238" t="s">
        <v>136</v>
      </c>
      <c r="AU138" s="238" t="s">
        <v>81</v>
      </c>
      <c r="AY138" s="16" t="s">
        <v>133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</v>
      </c>
      <c r="BK138" s="239">
        <f>ROUND(I138*H138,0)</f>
        <v>0</v>
      </c>
      <c r="BL138" s="16" t="s">
        <v>148</v>
      </c>
      <c r="BM138" s="238" t="s">
        <v>186</v>
      </c>
    </row>
    <row r="139" s="2" customFormat="1" ht="14.4" customHeight="1">
      <c r="A139" s="37"/>
      <c r="B139" s="38"/>
      <c r="C139" s="226" t="s">
        <v>187</v>
      </c>
      <c r="D139" s="226" t="s">
        <v>136</v>
      </c>
      <c r="E139" s="227" t="s">
        <v>188</v>
      </c>
      <c r="F139" s="228" t="s">
        <v>189</v>
      </c>
      <c r="G139" s="229" t="s">
        <v>139</v>
      </c>
      <c r="H139" s="230">
        <v>1</v>
      </c>
      <c r="I139" s="231"/>
      <c r="J139" s="232">
        <f>ROUND(I139*H139,0)</f>
        <v>0</v>
      </c>
      <c r="K139" s="233"/>
      <c r="L139" s="43"/>
      <c r="M139" s="234" t="s">
        <v>1</v>
      </c>
      <c r="N139" s="235" t="s">
        <v>42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148</v>
      </c>
      <c r="AT139" s="238" t="s">
        <v>136</v>
      </c>
      <c r="AU139" s="238" t="s">
        <v>81</v>
      </c>
      <c r="AY139" s="16" t="s">
        <v>133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</v>
      </c>
      <c r="BK139" s="239">
        <f>ROUND(I139*H139,0)</f>
        <v>0</v>
      </c>
      <c r="BL139" s="16" t="s">
        <v>148</v>
      </c>
      <c r="BM139" s="238" t="s">
        <v>190</v>
      </c>
    </row>
    <row r="140" s="2" customFormat="1" ht="14.4" customHeight="1">
      <c r="A140" s="37"/>
      <c r="B140" s="38"/>
      <c r="C140" s="226" t="s">
        <v>191</v>
      </c>
      <c r="D140" s="226" t="s">
        <v>136</v>
      </c>
      <c r="E140" s="227" t="s">
        <v>192</v>
      </c>
      <c r="F140" s="228" t="s">
        <v>193</v>
      </c>
      <c r="G140" s="229" t="s">
        <v>139</v>
      </c>
      <c r="H140" s="230">
        <v>1</v>
      </c>
      <c r="I140" s="231"/>
      <c r="J140" s="232">
        <f>ROUND(I140*H140,0)</f>
        <v>0</v>
      </c>
      <c r="K140" s="233"/>
      <c r="L140" s="43"/>
      <c r="M140" s="234" t="s">
        <v>1</v>
      </c>
      <c r="N140" s="235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148</v>
      </c>
      <c r="AT140" s="238" t="s">
        <v>136</v>
      </c>
      <c r="AU140" s="238" t="s">
        <v>81</v>
      </c>
      <c r="AY140" s="16" t="s">
        <v>133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</v>
      </c>
      <c r="BK140" s="239">
        <f>ROUND(I140*H140,0)</f>
        <v>0</v>
      </c>
      <c r="BL140" s="16" t="s">
        <v>148</v>
      </c>
      <c r="BM140" s="238" t="s">
        <v>194</v>
      </c>
    </row>
    <row r="141" s="12" customFormat="1" ht="22.8" customHeight="1">
      <c r="A141" s="12"/>
      <c r="B141" s="210"/>
      <c r="C141" s="211"/>
      <c r="D141" s="212" t="s">
        <v>76</v>
      </c>
      <c r="E141" s="224" t="s">
        <v>195</v>
      </c>
      <c r="F141" s="224" t="s">
        <v>196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P142</f>
        <v>0</v>
      </c>
      <c r="Q141" s="218"/>
      <c r="R141" s="219">
        <f>R142</f>
        <v>0</v>
      </c>
      <c r="S141" s="218"/>
      <c r="T141" s="22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152</v>
      </c>
      <c r="AT141" s="222" t="s">
        <v>76</v>
      </c>
      <c r="AU141" s="222" t="s">
        <v>8</v>
      </c>
      <c r="AY141" s="221" t="s">
        <v>133</v>
      </c>
      <c r="BK141" s="223">
        <f>BK142</f>
        <v>0</v>
      </c>
    </row>
    <row r="142" s="2" customFormat="1" ht="14.4" customHeight="1">
      <c r="A142" s="37"/>
      <c r="B142" s="38"/>
      <c r="C142" s="226" t="s">
        <v>197</v>
      </c>
      <c r="D142" s="226" t="s">
        <v>136</v>
      </c>
      <c r="E142" s="227" t="s">
        <v>198</v>
      </c>
      <c r="F142" s="228" t="s">
        <v>199</v>
      </c>
      <c r="G142" s="229" t="s">
        <v>139</v>
      </c>
      <c r="H142" s="230">
        <v>1</v>
      </c>
      <c r="I142" s="231"/>
      <c r="J142" s="232">
        <f>ROUND(I142*H142,0)</f>
        <v>0</v>
      </c>
      <c r="K142" s="233"/>
      <c r="L142" s="43"/>
      <c r="M142" s="240" t="s">
        <v>1</v>
      </c>
      <c r="N142" s="241" t="s">
        <v>42</v>
      </c>
      <c r="O142" s="242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200</v>
      </c>
      <c r="AT142" s="238" t="s">
        <v>136</v>
      </c>
      <c r="AU142" s="238" t="s">
        <v>81</v>
      </c>
      <c r="AY142" s="16" t="s">
        <v>133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</v>
      </c>
      <c r="BK142" s="239">
        <f>ROUND(I142*H142,0)</f>
        <v>0</v>
      </c>
      <c r="BL142" s="16" t="s">
        <v>200</v>
      </c>
      <c r="BM142" s="238" t="s">
        <v>201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bGg51foMoUZFgDZxamw8wr4WZCDg1IbBOpGJiS3HsNS/he+I3PUJ2EQwnBxThFYbXMTtdFToVYzKz4AENVTwXQ==" hashValue="oQfUkG/FDH+A0s9b8nmridJgH4/NHZnp0brvw+n2kBKUYR/bumHu+oCThF1WpeA6YYAf39mZ3k1RU5YzuTd52w==" algorithmName="SHA-512" password="CC35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81</v>
      </c>
    </row>
    <row r="4" s="1" customFormat="1" ht="24.96" customHeight="1">
      <c r="B4" s="19"/>
      <c r="D4" s="147" t="s">
        <v>103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ČS Moravanský - stavební úpravy</v>
      </c>
      <c r="F7" s="149"/>
      <c r="G7" s="149"/>
      <c r="H7" s="149"/>
      <c r="L7" s="19"/>
    </row>
    <row r="8" s="1" customFormat="1" ht="12" customHeight="1">
      <c r="B8" s="19"/>
      <c r="D8" s="149" t="s">
        <v>104</v>
      </c>
      <c r="L8" s="19"/>
    </row>
    <row r="9" s="2" customFormat="1" ht="16.5" customHeight="1">
      <c r="A9" s="37"/>
      <c r="B9" s="43"/>
      <c r="C9" s="37"/>
      <c r="D9" s="37"/>
      <c r="E9" s="150" t="s">
        <v>105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202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203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27. 4. 2021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32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ROUND(J129,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ROUND((SUM(BE129:BE186)),  0)</f>
        <v>0</v>
      </c>
      <c r="G35" s="37"/>
      <c r="H35" s="37"/>
      <c r="I35" s="163">
        <v>0.20999999999999999</v>
      </c>
      <c r="J35" s="162">
        <f>ROUND(((SUM(BE129:BE186))*I35),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ROUND((SUM(BF129:BF186)),  0)</f>
        <v>0</v>
      </c>
      <c r="G36" s="37"/>
      <c r="H36" s="37"/>
      <c r="I36" s="163">
        <v>0.14999999999999999</v>
      </c>
      <c r="J36" s="162">
        <f>ROUND(((SUM(BF129:BF186))*I36),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ROUND((SUM(BG129:BG186)),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ROUND((SUM(BH129:BH186)),  0)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ROUND((SUM(BI129:BI186)),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ČS Moravanský - stavební úpravy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202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a - Bourací práce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 xml:space="preserve"> Moravanský</v>
      </c>
      <c r="G91" s="39"/>
      <c r="H91" s="39"/>
      <c r="I91" s="31" t="s">
        <v>23</v>
      </c>
      <c r="J91" s="78" t="str">
        <f>IF(J14="","",J14)</f>
        <v>27. 4. 2021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 xml:space="preserve"> VaK Pardubice, a.s.</v>
      </c>
      <c r="G93" s="39"/>
      <c r="H93" s="39"/>
      <c r="I93" s="31" t="s">
        <v>31</v>
      </c>
      <c r="J93" s="35" t="str">
        <f>E23</f>
        <v xml:space="preserve"> AKVOPRO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107</v>
      </c>
      <c r="D96" s="184"/>
      <c r="E96" s="184"/>
      <c r="F96" s="184"/>
      <c r="G96" s="184"/>
      <c r="H96" s="184"/>
      <c r="I96" s="184"/>
      <c r="J96" s="185" t="s">
        <v>108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109</v>
      </c>
      <c r="D98" s="39"/>
      <c r="E98" s="39"/>
      <c r="F98" s="39"/>
      <c r="G98" s="39"/>
      <c r="H98" s="39"/>
      <c r="I98" s="39"/>
      <c r="J98" s="109">
        <f>J129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110</v>
      </c>
    </row>
    <row r="99" s="9" customFormat="1" ht="24.96" customHeight="1">
      <c r="A99" s="9"/>
      <c r="B99" s="187"/>
      <c r="C99" s="188"/>
      <c r="D99" s="189" t="s">
        <v>204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205</v>
      </c>
      <c r="E100" s="195"/>
      <c r="F100" s="195"/>
      <c r="G100" s="195"/>
      <c r="H100" s="195"/>
      <c r="I100" s="195"/>
      <c r="J100" s="196">
        <f>J131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206</v>
      </c>
      <c r="E101" s="195"/>
      <c r="F101" s="195"/>
      <c r="G101" s="195"/>
      <c r="H101" s="195"/>
      <c r="I101" s="195"/>
      <c r="J101" s="196">
        <f>J135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207</v>
      </c>
      <c r="E102" s="195"/>
      <c r="F102" s="195"/>
      <c r="G102" s="195"/>
      <c r="H102" s="195"/>
      <c r="I102" s="195"/>
      <c r="J102" s="196">
        <f>J137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208</v>
      </c>
      <c r="E103" s="195"/>
      <c r="F103" s="195"/>
      <c r="G103" s="195"/>
      <c r="H103" s="195"/>
      <c r="I103" s="195"/>
      <c r="J103" s="196">
        <f>J154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7"/>
      <c r="C104" s="188"/>
      <c r="D104" s="189" t="s">
        <v>209</v>
      </c>
      <c r="E104" s="190"/>
      <c r="F104" s="190"/>
      <c r="G104" s="190"/>
      <c r="H104" s="190"/>
      <c r="I104" s="190"/>
      <c r="J104" s="191">
        <f>J168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3"/>
      <c r="C105" s="132"/>
      <c r="D105" s="194" t="s">
        <v>210</v>
      </c>
      <c r="E105" s="195"/>
      <c r="F105" s="195"/>
      <c r="G105" s="195"/>
      <c r="H105" s="195"/>
      <c r="I105" s="195"/>
      <c r="J105" s="196">
        <f>J169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211</v>
      </c>
      <c r="E106" s="195"/>
      <c r="F106" s="195"/>
      <c r="G106" s="195"/>
      <c r="H106" s="195"/>
      <c r="I106" s="195"/>
      <c r="J106" s="196">
        <f>J173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212</v>
      </c>
      <c r="E107" s="195"/>
      <c r="F107" s="195"/>
      <c r="G107" s="195"/>
      <c r="H107" s="195"/>
      <c r="I107" s="195"/>
      <c r="J107" s="196">
        <f>J178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2" t="str">
        <f>E7</f>
        <v>ČS Moravanský - stavební úpravy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104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182" t="s">
        <v>105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202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E11</f>
        <v>a - Bourací práce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21</v>
      </c>
      <c r="D123" s="39"/>
      <c r="E123" s="39"/>
      <c r="F123" s="26" t="str">
        <f>F14</f>
        <v xml:space="preserve"> Moravanský</v>
      </c>
      <c r="G123" s="39"/>
      <c r="H123" s="39"/>
      <c r="I123" s="31" t="s">
        <v>23</v>
      </c>
      <c r="J123" s="78" t="str">
        <f>IF(J14="","",J14)</f>
        <v>27. 4. 2021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25</v>
      </c>
      <c r="D125" s="39"/>
      <c r="E125" s="39"/>
      <c r="F125" s="26" t="str">
        <f>E17</f>
        <v xml:space="preserve"> VaK Pardubice, a.s.</v>
      </c>
      <c r="G125" s="39"/>
      <c r="H125" s="39"/>
      <c r="I125" s="31" t="s">
        <v>31</v>
      </c>
      <c r="J125" s="35" t="str">
        <f>E23</f>
        <v xml:space="preserve"> AKVOPRO s.r.o.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29</v>
      </c>
      <c r="D126" s="39"/>
      <c r="E126" s="39"/>
      <c r="F126" s="26" t="str">
        <f>IF(E20="","",E20)</f>
        <v>Vyplň údaj</v>
      </c>
      <c r="G126" s="39"/>
      <c r="H126" s="39"/>
      <c r="I126" s="31" t="s">
        <v>34</v>
      </c>
      <c r="J126" s="35" t="str">
        <f>E26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8"/>
      <c r="B128" s="199"/>
      <c r="C128" s="200" t="s">
        <v>118</v>
      </c>
      <c r="D128" s="201" t="s">
        <v>62</v>
      </c>
      <c r="E128" s="201" t="s">
        <v>58</v>
      </c>
      <c r="F128" s="201" t="s">
        <v>59</v>
      </c>
      <c r="G128" s="201" t="s">
        <v>119</v>
      </c>
      <c r="H128" s="201" t="s">
        <v>120</v>
      </c>
      <c r="I128" s="201" t="s">
        <v>121</v>
      </c>
      <c r="J128" s="202" t="s">
        <v>108</v>
      </c>
      <c r="K128" s="203" t="s">
        <v>122</v>
      </c>
      <c r="L128" s="204"/>
      <c r="M128" s="99" t="s">
        <v>1</v>
      </c>
      <c r="N128" s="100" t="s">
        <v>41</v>
      </c>
      <c r="O128" s="100" t="s">
        <v>123</v>
      </c>
      <c r="P128" s="100" t="s">
        <v>124</v>
      </c>
      <c r="Q128" s="100" t="s">
        <v>125</v>
      </c>
      <c r="R128" s="100" t="s">
        <v>126</v>
      </c>
      <c r="S128" s="100" t="s">
        <v>127</v>
      </c>
      <c r="T128" s="101" t="s">
        <v>128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7"/>
      <c r="B129" s="38"/>
      <c r="C129" s="106" t="s">
        <v>129</v>
      </c>
      <c r="D129" s="39"/>
      <c r="E129" s="39"/>
      <c r="F129" s="39"/>
      <c r="G129" s="39"/>
      <c r="H129" s="39"/>
      <c r="I129" s="39"/>
      <c r="J129" s="205">
        <f>BK129</f>
        <v>0</v>
      </c>
      <c r="K129" s="39"/>
      <c r="L129" s="43"/>
      <c r="M129" s="102"/>
      <c r="N129" s="206"/>
      <c r="O129" s="103"/>
      <c r="P129" s="207">
        <f>P130+P168</f>
        <v>0</v>
      </c>
      <c r="Q129" s="103"/>
      <c r="R129" s="207">
        <f>R130+R168</f>
        <v>0</v>
      </c>
      <c r="S129" s="103"/>
      <c r="T129" s="208">
        <f>T130+T168</f>
        <v>0.050000000000000003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76</v>
      </c>
      <c r="AU129" s="16" t="s">
        <v>110</v>
      </c>
      <c r="BK129" s="209">
        <f>BK130+BK168</f>
        <v>0</v>
      </c>
    </row>
    <row r="130" s="12" customFormat="1" ht="25.92" customHeight="1">
      <c r="A130" s="12"/>
      <c r="B130" s="210"/>
      <c r="C130" s="211"/>
      <c r="D130" s="212" t="s">
        <v>76</v>
      </c>
      <c r="E130" s="213" t="s">
        <v>213</v>
      </c>
      <c r="F130" s="213" t="s">
        <v>214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P131+P135+P137+P154</f>
        <v>0</v>
      </c>
      <c r="Q130" s="218"/>
      <c r="R130" s="219">
        <f>R131+R135+R137+R154</f>
        <v>0</v>
      </c>
      <c r="S130" s="218"/>
      <c r="T130" s="220">
        <f>T131+T135+T137+T154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</v>
      </c>
      <c r="AT130" s="222" t="s">
        <v>76</v>
      </c>
      <c r="AU130" s="222" t="s">
        <v>77</v>
      </c>
      <c r="AY130" s="221" t="s">
        <v>133</v>
      </c>
      <c r="BK130" s="223">
        <f>BK131+BK135+BK137+BK154</f>
        <v>0</v>
      </c>
    </row>
    <row r="131" s="12" customFormat="1" ht="22.8" customHeight="1">
      <c r="A131" s="12"/>
      <c r="B131" s="210"/>
      <c r="C131" s="211"/>
      <c r="D131" s="212" t="s">
        <v>76</v>
      </c>
      <c r="E131" s="224" t="s">
        <v>8</v>
      </c>
      <c r="F131" s="224" t="s">
        <v>215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SUM(P132:P134)</f>
        <v>0</v>
      </c>
      <c r="Q131" s="218"/>
      <c r="R131" s="219">
        <f>SUM(R132:R134)</f>
        <v>0</v>
      </c>
      <c r="S131" s="218"/>
      <c r="T131" s="220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</v>
      </c>
      <c r="AT131" s="222" t="s">
        <v>76</v>
      </c>
      <c r="AU131" s="222" t="s">
        <v>8</v>
      </c>
      <c r="AY131" s="221" t="s">
        <v>133</v>
      </c>
      <c r="BK131" s="223">
        <f>SUM(BK132:BK134)</f>
        <v>0</v>
      </c>
    </row>
    <row r="132" s="2" customFormat="1" ht="76.35" customHeight="1">
      <c r="A132" s="37"/>
      <c r="B132" s="38"/>
      <c r="C132" s="226" t="s">
        <v>8</v>
      </c>
      <c r="D132" s="226" t="s">
        <v>136</v>
      </c>
      <c r="E132" s="227" t="s">
        <v>216</v>
      </c>
      <c r="F132" s="228" t="s">
        <v>217</v>
      </c>
      <c r="G132" s="229" t="s">
        <v>218</v>
      </c>
      <c r="H132" s="230">
        <v>11.074999999999999</v>
      </c>
      <c r="I132" s="231"/>
      <c r="J132" s="232">
        <f>ROUND(I132*H132,0)</f>
        <v>0</v>
      </c>
      <c r="K132" s="233"/>
      <c r="L132" s="43"/>
      <c r="M132" s="234" t="s">
        <v>1</v>
      </c>
      <c r="N132" s="235" t="s">
        <v>42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148</v>
      </c>
      <c r="AT132" s="238" t="s">
        <v>136</v>
      </c>
      <c r="AU132" s="238" t="s">
        <v>81</v>
      </c>
      <c r="AY132" s="16" t="s">
        <v>133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</v>
      </c>
      <c r="BK132" s="239">
        <f>ROUND(I132*H132,0)</f>
        <v>0</v>
      </c>
      <c r="BL132" s="16" t="s">
        <v>148</v>
      </c>
      <c r="BM132" s="238" t="s">
        <v>219</v>
      </c>
    </row>
    <row r="133" s="13" customFormat="1">
      <c r="A133" s="13"/>
      <c r="B133" s="245"/>
      <c r="C133" s="246"/>
      <c r="D133" s="247" t="s">
        <v>220</v>
      </c>
      <c r="E133" s="248" t="s">
        <v>1</v>
      </c>
      <c r="F133" s="249" t="s">
        <v>221</v>
      </c>
      <c r="G133" s="246"/>
      <c r="H133" s="250">
        <v>11.074999999999999</v>
      </c>
      <c r="I133" s="251"/>
      <c r="J133" s="246"/>
      <c r="K133" s="246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220</v>
      </c>
      <c r="AU133" s="256" t="s">
        <v>81</v>
      </c>
      <c r="AV133" s="13" t="s">
        <v>81</v>
      </c>
      <c r="AW133" s="13" t="s">
        <v>33</v>
      </c>
      <c r="AX133" s="13" t="s">
        <v>77</v>
      </c>
      <c r="AY133" s="256" t="s">
        <v>133</v>
      </c>
    </row>
    <row r="134" s="14" customFormat="1">
      <c r="A134" s="14"/>
      <c r="B134" s="257"/>
      <c r="C134" s="258"/>
      <c r="D134" s="247" t="s">
        <v>220</v>
      </c>
      <c r="E134" s="259" t="s">
        <v>1</v>
      </c>
      <c r="F134" s="260" t="s">
        <v>222</v>
      </c>
      <c r="G134" s="258"/>
      <c r="H134" s="261">
        <v>11.074999999999999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7" t="s">
        <v>220</v>
      </c>
      <c r="AU134" s="267" t="s">
        <v>81</v>
      </c>
      <c r="AV134" s="14" t="s">
        <v>148</v>
      </c>
      <c r="AW134" s="14" t="s">
        <v>33</v>
      </c>
      <c r="AX134" s="14" t="s">
        <v>8</v>
      </c>
      <c r="AY134" s="267" t="s">
        <v>133</v>
      </c>
    </row>
    <row r="135" s="12" customFormat="1" ht="22.8" customHeight="1">
      <c r="A135" s="12"/>
      <c r="B135" s="210"/>
      <c r="C135" s="211"/>
      <c r="D135" s="212" t="s">
        <v>76</v>
      </c>
      <c r="E135" s="224" t="s">
        <v>165</v>
      </c>
      <c r="F135" s="224" t="s">
        <v>223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P136</f>
        <v>0</v>
      </c>
      <c r="Q135" s="218"/>
      <c r="R135" s="219">
        <f>R136</f>
        <v>0</v>
      </c>
      <c r="S135" s="218"/>
      <c r="T135" s="22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</v>
      </c>
      <c r="AT135" s="222" t="s">
        <v>76</v>
      </c>
      <c r="AU135" s="222" t="s">
        <v>8</v>
      </c>
      <c r="AY135" s="221" t="s">
        <v>133</v>
      </c>
      <c r="BK135" s="223">
        <f>BK136</f>
        <v>0</v>
      </c>
    </row>
    <row r="136" s="2" customFormat="1" ht="24.15" customHeight="1">
      <c r="A136" s="37"/>
      <c r="B136" s="38"/>
      <c r="C136" s="226" t="s">
        <v>81</v>
      </c>
      <c r="D136" s="226" t="s">
        <v>136</v>
      </c>
      <c r="E136" s="227" t="s">
        <v>224</v>
      </c>
      <c r="F136" s="228" t="s">
        <v>225</v>
      </c>
      <c r="G136" s="229" t="s">
        <v>226</v>
      </c>
      <c r="H136" s="230">
        <v>2</v>
      </c>
      <c r="I136" s="231"/>
      <c r="J136" s="232">
        <f>ROUND(I136*H136,0)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148</v>
      </c>
      <c r="AT136" s="238" t="s">
        <v>136</v>
      </c>
      <c r="AU136" s="238" t="s">
        <v>81</v>
      </c>
      <c r="AY136" s="16" t="s">
        <v>133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</v>
      </c>
      <c r="BK136" s="239">
        <f>ROUND(I136*H136,0)</f>
        <v>0</v>
      </c>
      <c r="BL136" s="16" t="s">
        <v>148</v>
      </c>
      <c r="BM136" s="238" t="s">
        <v>227</v>
      </c>
    </row>
    <row r="137" s="12" customFormat="1" ht="22.8" customHeight="1">
      <c r="A137" s="12"/>
      <c r="B137" s="210"/>
      <c r="C137" s="211"/>
      <c r="D137" s="212" t="s">
        <v>76</v>
      </c>
      <c r="E137" s="224" t="s">
        <v>173</v>
      </c>
      <c r="F137" s="224" t="s">
        <v>228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SUM(P138:P153)</f>
        <v>0</v>
      </c>
      <c r="Q137" s="218"/>
      <c r="R137" s="219">
        <f>SUM(R138:R153)</f>
        <v>0</v>
      </c>
      <c r="S137" s="218"/>
      <c r="T137" s="220">
        <f>SUM(T138:T153)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</v>
      </c>
      <c r="AT137" s="222" t="s">
        <v>76</v>
      </c>
      <c r="AU137" s="222" t="s">
        <v>8</v>
      </c>
      <c r="AY137" s="221" t="s">
        <v>133</v>
      </c>
      <c r="BK137" s="223">
        <f>SUM(BK138:BK153)</f>
        <v>0</v>
      </c>
    </row>
    <row r="138" s="2" customFormat="1" ht="24.15" customHeight="1">
      <c r="A138" s="37"/>
      <c r="B138" s="38"/>
      <c r="C138" s="226" t="s">
        <v>132</v>
      </c>
      <c r="D138" s="226" t="s">
        <v>136</v>
      </c>
      <c r="E138" s="227" t="s">
        <v>229</v>
      </c>
      <c r="F138" s="228" t="s">
        <v>230</v>
      </c>
      <c r="G138" s="229" t="s">
        <v>218</v>
      </c>
      <c r="H138" s="230">
        <v>12.060000000000001</v>
      </c>
      <c r="I138" s="231"/>
      <c r="J138" s="232">
        <f>ROUND(I138*H138,0)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148</v>
      </c>
      <c r="AT138" s="238" t="s">
        <v>136</v>
      </c>
      <c r="AU138" s="238" t="s">
        <v>81</v>
      </c>
      <c r="AY138" s="16" t="s">
        <v>133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</v>
      </c>
      <c r="BK138" s="239">
        <f>ROUND(I138*H138,0)</f>
        <v>0</v>
      </c>
      <c r="BL138" s="16" t="s">
        <v>148</v>
      </c>
      <c r="BM138" s="238" t="s">
        <v>231</v>
      </c>
    </row>
    <row r="139" s="13" customFormat="1">
      <c r="A139" s="13"/>
      <c r="B139" s="245"/>
      <c r="C139" s="246"/>
      <c r="D139" s="247" t="s">
        <v>220</v>
      </c>
      <c r="E139" s="248" t="s">
        <v>1</v>
      </c>
      <c r="F139" s="249" t="s">
        <v>232</v>
      </c>
      <c r="G139" s="246"/>
      <c r="H139" s="250">
        <v>12.060000000000001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220</v>
      </c>
      <c r="AU139" s="256" t="s">
        <v>81</v>
      </c>
      <c r="AV139" s="13" t="s">
        <v>81</v>
      </c>
      <c r="AW139" s="13" t="s">
        <v>33</v>
      </c>
      <c r="AX139" s="13" t="s">
        <v>77</v>
      </c>
      <c r="AY139" s="256" t="s">
        <v>133</v>
      </c>
    </row>
    <row r="140" s="14" customFormat="1">
      <c r="A140" s="14"/>
      <c r="B140" s="257"/>
      <c r="C140" s="258"/>
      <c r="D140" s="247" t="s">
        <v>220</v>
      </c>
      <c r="E140" s="259" t="s">
        <v>1</v>
      </c>
      <c r="F140" s="260" t="s">
        <v>222</v>
      </c>
      <c r="G140" s="258"/>
      <c r="H140" s="261">
        <v>12.060000000000001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7" t="s">
        <v>220</v>
      </c>
      <c r="AU140" s="267" t="s">
        <v>81</v>
      </c>
      <c r="AV140" s="14" t="s">
        <v>148</v>
      </c>
      <c r="AW140" s="14" t="s">
        <v>33</v>
      </c>
      <c r="AX140" s="14" t="s">
        <v>8</v>
      </c>
      <c r="AY140" s="267" t="s">
        <v>133</v>
      </c>
    </row>
    <row r="141" s="2" customFormat="1" ht="14.4" customHeight="1">
      <c r="A141" s="37"/>
      <c r="B141" s="38"/>
      <c r="C141" s="226" t="s">
        <v>148</v>
      </c>
      <c r="D141" s="226" t="s">
        <v>136</v>
      </c>
      <c r="E141" s="227" t="s">
        <v>233</v>
      </c>
      <c r="F141" s="228" t="s">
        <v>234</v>
      </c>
      <c r="G141" s="229" t="s">
        <v>235</v>
      </c>
      <c r="H141" s="230">
        <v>34</v>
      </c>
      <c r="I141" s="231"/>
      <c r="J141" s="232">
        <f>ROUND(I141*H141,0)</f>
        <v>0</v>
      </c>
      <c r="K141" s="233"/>
      <c r="L141" s="43"/>
      <c r="M141" s="234" t="s">
        <v>1</v>
      </c>
      <c r="N141" s="235" t="s">
        <v>42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148</v>
      </c>
      <c r="AT141" s="238" t="s">
        <v>136</v>
      </c>
      <c r="AU141" s="238" t="s">
        <v>81</v>
      </c>
      <c r="AY141" s="16" t="s">
        <v>133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</v>
      </c>
      <c r="BK141" s="239">
        <f>ROUND(I141*H141,0)</f>
        <v>0</v>
      </c>
      <c r="BL141" s="16" t="s">
        <v>148</v>
      </c>
      <c r="BM141" s="238" t="s">
        <v>236</v>
      </c>
    </row>
    <row r="142" s="13" customFormat="1">
      <c r="A142" s="13"/>
      <c r="B142" s="245"/>
      <c r="C142" s="246"/>
      <c r="D142" s="247" t="s">
        <v>220</v>
      </c>
      <c r="E142" s="248" t="s">
        <v>1</v>
      </c>
      <c r="F142" s="249" t="s">
        <v>237</v>
      </c>
      <c r="G142" s="246"/>
      <c r="H142" s="250">
        <v>16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220</v>
      </c>
      <c r="AU142" s="256" t="s">
        <v>81</v>
      </c>
      <c r="AV142" s="13" t="s">
        <v>81</v>
      </c>
      <c r="AW142" s="13" t="s">
        <v>33</v>
      </c>
      <c r="AX142" s="13" t="s">
        <v>77</v>
      </c>
      <c r="AY142" s="256" t="s">
        <v>133</v>
      </c>
    </row>
    <row r="143" s="13" customFormat="1">
      <c r="A143" s="13"/>
      <c r="B143" s="245"/>
      <c r="C143" s="246"/>
      <c r="D143" s="247" t="s">
        <v>220</v>
      </c>
      <c r="E143" s="248" t="s">
        <v>1</v>
      </c>
      <c r="F143" s="249" t="s">
        <v>238</v>
      </c>
      <c r="G143" s="246"/>
      <c r="H143" s="250">
        <v>18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220</v>
      </c>
      <c r="AU143" s="256" t="s">
        <v>81</v>
      </c>
      <c r="AV143" s="13" t="s">
        <v>81</v>
      </c>
      <c r="AW143" s="13" t="s">
        <v>33</v>
      </c>
      <c r="AX143" s="13" t="s">
        <v>77</v>
      </c>
      <c r="AY143" s="256" t="s">
        <v>133</v>
      </c>
    </row>
    <row r="144" s="14" customFormat="1">
      <c r="A144" s="14"/>
      <c r="B144" s="257"/>
      <c r="C144" s="258"/>
      <c r="D144" s="247" t="s">
        <v>220</v>
      </c>
      <c r="E144" s="259" t="s">
        <v>1</v>
      </c>
      <c r="F144" s="260" t="s">
        <v>222</v>
      </c>
      <c r="G144" s="258"/>
      <c r="H144" s="261">
        <v>34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220</v>
      </c>
      <c r="AU144" s="267" t="s">
        <v>81</v>
      </c>
      <c r="AV144" s="14" t="s">
        <v>148</v>
      </c>
      <c r="AW144" s="14" t="s">
        <v>33</v>
      </c>
      <c r="AX144" s="14" t="s">
        <v>8</v>
      </c>
      <c r="AY144" s="267" t="s">
        <v>133</v>
      </c>
    </row>
    <row r="145" s="2" customFormat="1" ht="49.05" customHeight="1">
      <c r="A145" s="37"/>
      <c r="B145" s="38"/>
      <c r="C145" s="226" t="s">
        <v>152</v>
      </c>
      <c r="D145" s="226" t="s">
        <v>136</v>
      </c>
      <c r="E145" s="227" t="s">
        <v>239</v>
      </c>
      <c r="F145" s="228" t="s">
        <v>240</v>
      </c>
      <c r="G145" s="229" t="s">
        <v>218</v>
      </c>
      <c r="H145" s="230">
        <v>11.460000000000001</v>
      </c>
      <c r="I145" s="231"/>
      <c r="J145" s="232">
        <f>ROUND(I145*H145,0)</f>
        <v>0</v>
      </c>
      <c r="K145" s="233"/>
      <c r="L145" s="43"/>
      <c r="M145" s="234" t="s">
        <v>1</v>
      </c>
      <c r="N145" s="235" t="s">
        <v>42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148</v>
      </c>
      <c r="AT145" s="238" t="s">
        <v>136</v>
      </c>
      <c r="AU145" s="238" t="s">
        <v>81</v>
      </c>
      <c r="AY145" s="16" t="s">
        <v>133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</v>
      </c>
      <c r="BK145" s="239">
        <f>ROUND(I145*H145,0)</f>
        <v>0</v>
      </c>
      <c r="BL145" s="16" t="s">
        <v>148</v>
      </c>
      <c r="BM145" s="238" t="s">
        <v>241</v>
      </c>
    </row>
    <row r="146" s="13" customFormat="1">
      <c r="A146" s="13"/>
      <c r="B146" s="245"/>
      <c r="C146" s="246"/>
      <c r="D146" s="247" t="s">
        <v>220</v>
      </c>
      <c r="E146" s="248" t="s">
        <v>1</v>
      </c>
      <c r="F146" s="249" t="s">
        <v>242</v>
      </c>
      <c r="G146" s="246"/>
      <c r="H146" s="250">
        <v>11.460000000000001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220</v>
      </c>
      <c r="AU146" s="256" t="s">
        <v>81</v>
      </c>
      <c r="AV146" s="13" t="s">
        <v>81</v>
      </c>
      <c r="AW146" s="13" t="s">
        <v>33</v>
      </c>
      <c r="AX146" s="13" t="s">
        <v>77</v>
      </c>
      <c r="AY146" s="256" t="s">
        <v>133</v>
      </c>
    </row>
    <row r="147" s="14" customFormat="1">
      <c r="A147" s="14"/>
      <c r="B147" s="257"/>
      <c r="C147" s="258"/>
      <c r="D147" s="247" t="s">
        <v>220</v>
      </c>
      <c r="E147" s="259" t="s">
        <v>1</v>
      </c>
      <c r="F147" s="260" t="s">
        <v>222</v>
      </c>
      <c r="G147" s="258"/>
      <c r="H147" s="261">
        <v>11.460000000000001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7" t="s">
        <v>220</v>
      </c>
      <c r="AU147" s="267" t="s">
        <v>81</v>
      </c>
      <c r="AV147" s="14" t="s">
        <v>148</v>
      </c>
      <c r="AW147" s="14" t="s">
        <v>33</v>
      </c>
      <c r="AX147" s="14" t="s">
        <v>8</v>
      </c>
      <c r="AY147" s="267" t="s">
        <v>133</v>
      </c>
    </row>
    <row r="148" s="2" customFormat="1" ht="37.8" customHeight="1">
      <c r="A148" s="37"/>
      <c r="B148" s="38"/>
      <c r="C148" s="226" t="s">
        <v>157</v>
      </c>
      <c r="D148" s="226" t="s">
        <v>136</v>
      </c>
      <c r="E148" s="227" t="s">
        <v>243</v>
      </c>
      <c r="F148" s="228" t="s">
        <v>244</v>
      </c>
      <c r="G148" s="229" t="s">
        <v>218</v>
      </c>
      <c r="H148" s="230">
        <v>0.80000000000000004</v>
      </c>
      <c r="I148" s="231"/>
      <c r="J148" s="232">
        <f>ROUND(I148*H148,0)</f>
        <v>0</v>
      </c>
      <c r="K148" s="233"/>
      <c r="L148" s="43"/>
      <c r="M148" s="234" t="s">
        <v>1</v>
      </c>
      <c r="N148" s="235" t="s">
        <v>42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148</v>
      </c>
      <c r="AT148" s="238" t="s">
        <v>136</v>
      </c>
      <c r="AU148" s="238" t="s">
        <v>81</v>
      </c>
      <c r="AY148" s="16" t="s">
        <v>133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</v>
      </c>
      <c r="BK148" s="239">
        <f>ROUND(I148*H148,0)</f>
        <v>0</v>
      </c>
      <c r="BL148" s="16" t="s">
        <v>148</v>
      </c>
      <c r="BM148" s="238" t="s">
        <v>245</v>
      </c>
    </row>
    <row r="149" s="13" customFormat="1">
      <c r="A149" s="13"/>
      <c r="B149" s="245"/>
      <c r="C149" s="246"/>
      <c r="D149" s="247" t="s">
        <v>220</v>
      </c>
      <c r="E149" s="248" t="s">
        <v>1</v>
      </c>
      <c r="F149" s="249" t="s">
        <v>246</v>
      </c>
      <c r="G149" s="246"/>
      <c r="H149" s="250">
        <v>0.80000000000000004</v>
      </c>
      <c r="I149" s="251"/>
      <c r="J149" s="246"/>
      <c r="K149" s="246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220</v>
      </c>
      <c r="AU149" s="256" t="s">
        <v>81</v>
      </c>
      <c r="AV149" s="13" t="s">
        <v>81</v>
      </c>
      <c r="AW149" s="13" t="s">
        <v>33</v>
      </c>
      <c r="AX149" s="13" t="s">
        <v>77</v>
      </c>
      <c r="AY149" s="256" t="s">
        <v>133</v>
      </c>
    </row>
    <row r="150" s="14" customFormat="1">
      <c r="A150" s="14"/>
      <c r="B150" s="257"/>
      <c r="C150" s="258"/>
      <c r="D150" s="247" t="s">
        <v>220</v>
      </c>
      <c r="E150" s="259" t="s">
        <v>1</v>
      </c>
      <c r="F150" s="260" t="s">
        <v>222</v>
      </c>
      <c r="G150" s="258"/>
      <c r="H150" s="261">
        <v>0.80000000000000004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220</v>
      </c>
      <c r="AU150" s="267" t="s">
        <v>81</v>
      </c>
      <c r="AV150" s="14" t="s">
        <v>148</v>
      </c>
      <c r="AW150" s="14" t="s">
        <v>33</v>
      </c>
      <c r="AX150" s="14" t="s">
        <v>8</v>
      </c>
      <c r="AY150" s="267" t="s">
        <v>133</v>
      </c>
    </row>
    <row r="151" s="2" customFormat="1" ht="37.8" customHeight="1">
      <c r="A151" s="37"/>
      <c r="B151" s="38"/>
      <c r="C151" s="226" t="s">
        <v>161</v>
      </c>
      <c r="D151" s="226" t="s">
        <v>136</v>
      </c>
      <c r="E151" s="227" t="s">
        <v>247</v>
      </c>
      <c r="F151" s="228" t="s">
        <v>248</v>
      </c>
      <c r="G151" s="229" t="s">
        <v>218</v>
      </c>
      <c r="H151" s="230">
        <v>7.5</v>
      </c>
      <c r="I151" s="231"/>
      <c r="J151" s="232">
        <f>ROUND(I151*H151,0)</f>
        <v>0</v>
      </c>
      <c r="K151" s="233"/>
      <c r="L151" s="43"/>
      <c r="M151" s="234" t="s">
        <v>1</v>
      </c>
      <c r="N151" s="235" t="s">
        <v>42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148</v>
      </c>
      <c r="AT151" s="238" t="s">
        <v>136</v>
      </c>
      <c r="AU151" s="238" t="s">
        <v>81</v>
      </c>
      <c r="AY151" s="16" t="s">
        <v>133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</v>
      </c>
      <c r="BK151" s="239">
        <f>ROUND(I151*H151,0)</f>
        <v>0</v>
      </c>
      <c r="BL151" s="16" t="s">
        <v>148</v>
      </c>
      <c r="BM151" s="238" t="s">
        <v>249</v>
      </c>
    </row>
    <row r="152" s="13" customFormat="1">
      <c r="A152" s="13"/>
      <c r="B152" s="245"/>
      <c r="C152" s="246"/>
      <c r="D152" s="247" t="s">
        <v>220</v>
      </c>
      <c r="E152" s="248" t="s">
        <v>1</v>
      </c>
      <c r="F152" s="249" t="s">
        <v>250</v>
      </c>
      <c r="G152" s="246"/>
      <c r="H152" s="250">
        <v>7.5</v>
      </c>
      <c r="I152" s="251"/>
      <c r="J152" s="246"/>
      <c r="K152" s="246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220</v>
      </c>
      <c r="AU152" s="256" t="s">
        <v>81</v>
      </c>
      <c r="AV152" s="13" t="s">
        <v>81</v>
      </c>
      <c r="AW152" s="13" t="s">
        <v>33</v>
      </c>
      <c r="AX152" s="13" t="s">
        <v>77</v>
      </c>
      <c r="AY152" s="256" t="s">
        <v>133</v>
      </c>
    </row>
    <row r="153" s="14" customFormat="1">
      <c r="A153" s="14"/>
      <c r="B153" s="257"/>
      <c r="C153" s="258"/>
      <c r="D153" s="247" t="s">
        <v>220</v>
      </c>
      <c r="E153" s="259" t="s">
        <v>1</v>
      </c>
      <c r="F153" s="260" t="s">
        <v>222</v>
      </c>
      <c r="G153" s="258"/>
      <c r="H153" s="261">
        <v>7.5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7" t="s">
        <v>220</v>
      </c>
      <c r="AU153" s="267" t="s">
        <v>81</v>
      </c>
      <c r="AV153" s="14" t="s">
        <v>148</v>
      </c>
      <c r="AW153" s="14" t="s">
        <v>33</v>
      </c>
      <c r="AX153" s="14" t="s">
        <v>8</v>
      </c>
      <c r="AY153" s="267" t="s">
        <v>133</v>
      </c>
    </row>
    <row r="154" s="12" customFormat="1" ht="22.8" customHeight="1">
      <c r="A154" s="12"/>
      <c r="B154" s="210"/>
      <c r="C154" s="211"/>
      <c r="D154" s="212" t="s">
        <v>76</v>
      </c>
      <c r="E154" s="224" t="s">
        <v>251</v>
      </c>
      <c r="F154" s="224" t="s">
        <v>252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SUM(P155:P167)</f>
        <v>0</v>
      </c>
      <c r="Q154" s="218"/>
      <c r="R154" s="219">
        <f>SUM(R155:R167)</f>
        <v>0</v>
      </c>
      <c r="S154" s="218"/>
      <c r="T154" s="220">
        <f>SUM(T155:T167)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</v>
      </c>
      <c r="AT154" s="222" t="s">
        <v>76</v>
      </c>
      <c r="AU154" s="222" t="s">
        <v>8</v>
      </c>
      <c r="AY154" s="221" t="s">
        <v>133</v>
      </c>
      <c r="BK154" s="223">
        <f>SUM(BK155:BK167)</f>
        <v>0</v>
      </c>
    </row>
    <row r="155" s="2" customFormat="1" ht="37.8" customHeight="1">
      <c r="A155" s="37"/>
      <c r="B155" s="38"/>
      <c r="C155" s="226" t="s">
        <v>165</v>
      </c>
      <c r="D155" s="226" t="s">
        <v>136</v>
      </c>
      <c r="E155" s="227" t="s">
        <v>253</v>
      </c>
      <c r="F155" s="228" t="s">
        <v>254</v>
      </c>
      <c r="G155" s="229" t="s">
        <v>255</v>
      </c>
      <c r="H155" s="230">
        <v>16.113</v>
      </c>
      <c r="I155" s="231"/>
      <c r="J155" s="232">
        <f>ROUND(I155*H155,0)</f>
        <v>0</v>
      </c>
      <c r="K155" s="233"/>
      <c r="L155" s="43"/>
      <c r="M155" s="234" t="s">
        <v>1</v>
      </c>
      <c r="N155" s="235" t="s">
        <v>42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148</v>
      </c>
      <c r="AT155" s="238" t="s">
        <v>136</v>
      </c>
      <c r="AU155" s="238" t="s">
        <v>81</v>
      </c>
      <c r="AY155" s="16" t="s">
        <v>133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</v>
      </c>
      <c r="BK155" s="239">
        <f>ROUND(I155*H155,0)</f>
        <v>0</v>
      </c>
      <c r="BL155" s="16" t="s">
        <v>148</v>
      </c>
      <c r="BM155" s="238" t="s">
        <v>256</v>
      </c>
    </row>
    <row r="156" s="2" customFormat="1" ht="24.15" customHeight="1">
      <c r="A156" s="37"/>
      <c r="B156" s="38"/>
      <c r="C156" s="226" t="s">
        <v>173</v>
      </c>
      <c r="D156" s="226" t="s">
        <v>136</v>
      </c>
      <c r="E156" s="227" t="s">
        <v>257</v>
      </c>
      <c r="F156" s="228" t="s">
        <v>258</v>
      </c>
      <c r="G156" s="229" t="s">
        <v>255</v>
      </c>
      <c r="H156" s="230">
        <v>13.808999999999999</v>
      </c>
      <c r="I156" s="231"/>
      <c r="J156" s="232">
        <f>ROUND(I156*H156,0)</f>
        <v>0</v>
      </c>
      <c r="K156" s="233"/>
      <c r="L156" s="43"/>
      <c r="M156" s="234" t="s">
        <v>1</v>
      </c>
      <c r="N156" s="235" t="s">
        <v>42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148</v>
      </c>
      <c r="AT156" s="238" t="s">
        <v>136</v>
      </c>
      <c r="AU156" s="238" t="s">
        <v>81</v>
      </c>
      <c r="AY156" s="16" t="s">
        <v>133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</v>
      </c>
      <c r="BK156" s="239">
        <f>ROUND(I156*H156,0)</f>
        <v>0</v>
      </c>
      <c r="BL156" s="16" t="s">
        <v>148</v>
      </c>
      <c r="BM156" s="238" t="s">
        <v>259</v>
      </c>
    </row>
    <row r="157" s="13" customFormat="1">
      <c r="A157" s="13"/>
      <c r="B157" s="245"/>
      <c r="C157" s="246"/>
      <c r="D157" s="247" t="s">
        <v>220</v>
      </c>
      <c r="E157" s="248" t="s">
        <v>1</v>
      </c>
      <c r="F157" s="249" t="s">
        <v>260</v>
      </c>
      <c r="G157" s="246"/>
      <c r="H157" s="250">
        <v>13.808999999999999</v>
      </c>
      <c r="I157" s="251"/>
      <c r="J157" s="246"/>
      <c r="K157" s="246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220</v>
      </c>
      <c r="AU157" s="256" t="s">
        <v>81</v>
      </c>
      <c r="AV157" s="13" t="s">
        <v>81</v>
      </c>
      <c r="AW157" s="13" t="s">
        <v>33</v>
      </c>
      <c r="AX157" s="13" t="s">
        <v>77</v>
      </c>
      <c r="AY157" s="256" t="s">
        <v>133</v>
      </c>
    </row>
    <row r="158" s="14" customFormat="1">
      <c r="A158" s="14"/>
      <c r="B158" s="257"/>
      <c r="C158" s="258"/>
      <c r="D158" s="247" t="s">
        <v>220</v>
      </c>
      <c r="E158" s="259" t="s">
        <v>1</v>
      </c>
      <c r="F158" s="260" t="s">
        <v>222</v>
      </c>
      <c r="G158" s="258"/>
      <c r="H158" s="261">
        <v>13.808999999999999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220</v>
      </c>
      <c r="AU158" s="267" t="s">
        <v>81</v>
      </c>
      <c r="AV158" s="14" t="s">
        <v>148</v>
      </c>
      <c r="AW158" s="14" t="s">
        <v>33</v>
      </c>
      <c r="AX158" s="14" t="s">
        <v>8</v>
      </c>
      <c r="AY158" s="267" t="s">
        <v>133</v>
      </c>
    </row>
    <row r="159" s="2" customFormat="1" ht="37.8" customHeight="1">
      <c r="A159" s="37"/>
      <c r="B159" s="38"/>
      <c r="C159" s="226" t="s">
        <v>177</v>
      </c>
      <c r="D159" s="226" t="s">
        <v>136</v>
      </c>
      <c r="E159" s="227" t="s">
        <v>261</v>
      </c>
      <c r="F159" s="228" t="s">
        <v>262</v>
      </c>
      <c r="G159" s="229" t="s">
        <v>255</v>
      </c>
      <c r="H159" s="230">
        <v>179.517</v>
      </c>
      <c r="I159" s="231"/>
      <c r="J159" s="232">
        <f>ROUND(I159*H159,0)</f>
        <v>0</v>
      </c>
      <c r="K159" s="233"/>
      <c r="L159" s="43"/>
      <c r="M159" s="234" t="s">
        <v>1</v>
      </c>
      <c r="N159" s="235" t="s">
        <v>42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148</v>
      </c>
      <c r="AT159" s="238" t="s">
        <v>136</v>
      </c>
      <c r="AU159" s="238" t="s">
        <v>81</v>
      </c>
      <c r="AY159" s="16" t="s">
        <v>133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</v>
      </c>
      <c r="BK159" s="239">
        <f>ROUND(I159*H159,0)</f>
        <v>0</v>
      </c>
      <c r="BL159" s="16" t="s">
        <v>148</v>
      </c>
      <c r="BM159" s="238" t="s">
        <v>263</v>
      </c>
    </row>
    <row r="160" s="13" customFormat="1">
      <c r="A160" s="13"/>
      <c r="B160" s="245"/>
      <c r="C160" s="246"/>
      <c r="D160" s="247" t="s">
        <v>220</v>
      </c>
      <c r="E160" s="248" t="s">
        <v>1</v>
      </c>
      <c r="F160" s="249" t="s">
        <v>264</v>
      </c>
      <c r="G160" s="246"/>
      <c r="H160" s="250">
        <v>179.517</v>
      </c>
      <c r="I160" s="251"/>
      <c r="J160" s="246"/>
      <c r="K160" s="246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220</v>
      </c>
      <c r="AU160" s="256" t="s">
        <v>81</v>
      </c>
      <c r="AV160" s="13" t="s">
        <v>81</v>
      </c>
      <c r="AW160" s="13" t="s">
        <v>33</v>
      </c>
      <c r="AX160" s="13" t="s">
        <v>77</v>
      </c>
      <c r="AY160" s="256" t="s">
        <v>133</v>
      </c>
    </row>
    <row r="161" s="14" customFormat="1">
      <c r="A161" s="14"/>
      <c r="B161" s="257"/>
      <c r="C161" s="258"/>
      <c r="D161" s="247" t="s">
        <v>220</v>
      </c>
      <c r="E161" s="259" t="s">
        <v>1</v>
      </c>
      <c r="F161" s="260" t="s">
        <v>222</v>
      </c>
      <c r="G161" s="258"/>
      <c r="H161" s="261">
        <v>179.517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220</v>
      </c>
      <c r="AU161" s="267" t="s">
        <v>81</v>
      </c>
      <c r="AV161" s="14" t="s">
        <v>148</v>
      </c>
      <c r="AW161" s="14" t="s">
        <v>33</v>
      </c>
      <c r="AX161" s="14" t="s">
        <v>8</v>
      </c>
      <c r="AY161" s="267" t="s">
        <v>133</v>
      </c>
    </row>
    <row r="162" s="2" customFormat="1" ht="37.8" customHeight="1">
      <c r="A162" s="37"/>
      <c r="B162" s="38"/>
      <c r="C162" s="226" t="s">
        <v>183</v>
      </c>
      <c r="D162" s="226" t="s">
        <v>136</v>
      </c>
      <c r="E162" s="227" t="s">
        <v>265</v>
      </c>
      <c r="F162" s="228" t="s">
        <v>266</v>
      </c>
      <c r="G162" s="229" t="s">
        <v>255</v>
      </c>
      <c r="H162" s="230">
        <v>2.8239999999999998</v>
      </c>
      <c r="I162" s="231"/>
      <c r="J162" s="232">
        <f>ROUND(I162*H162,0)</f>
        <v>0</v>
      </c>
      <c r="K162" s="233"/>
      <c r="L162" s="43"/>
      <c r="M162" s="234" t="s">
        <v>1</v>
      </c>
      <c r="N162" s="235" t="s">
        <v>42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148</v>
      </c>
      <c r="AT162" s="238" t="s">
        <v>136</v>
      </c>
      <c r="AU162" s="238" t="s">
        <v>81</v>
      </c>
      <c r="AY162" s="16" t="s">
        <v>133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</v>
      </c>
      <c r="BK162" s="239">
        <f>ROUND(I162*H162,0)</f>
        <v>0</v>
      </c>
      <c r="BL162" s="16" t="s">
        <v>148</v>
      </c>
      <c r="BM162" s="238" t="s">
        <v>267</v>
      </c>
    </row>
    <row r="163" s="2" customFormat="1" ht="37.8" customHeight="1">
      <c r="A163" s="37"/>
      <c r="B163" s="38"/>
      <c r="C163" s="226" t="s">
        <v>187</v>
      </c>
      <c r="D163" s="226" t="s">
        <v>136</v>
      </c>
      <c r="E163" s="227" t="s">
        <v>268</v>
      </c>
      <c r="F163" s="228" t="s">
        <v>269</v>
      </c>
      <c r="G163" s="229" t="s">
        <v>255</v>
      </c>
      <c r="H163" s="230">
        <v>2.5920000000000001</v>
      </c>
      <c r="I163" s="231"/>
      <c r="J163" s="232">
        <f>ROUND(I163*H163,0)</f>
        <v>0</v>
      </c>
      <c r="K163" s="233"/>
      <c r="L163" s="43"/>
      <c r="M163" s="234" t="s">
        <v>1</v>
      </c>
      <c r="N163" s="235" t="s">
        <v>42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148</v>
      </c>
      <c r="AT163" s="238" t="s">
        <v>136</v>
      </c>
      <c r="AU163" s="238" t="s">
        <v>81</v>
      </c>
      <c r="AY163" s="16" t="s">
        <v>133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</v>
      </c>
      <c r="BK163" s="239">
        <f>ROUND(I163*H163,0)</f>
        <v>0</v>
      </c>
      <c r="BL163" s="16" t="s">
        <v>148</v>
      </c>
      <c r="BM163" s="238" t="s">
        <v>270</v>
      </c>
    </row>
    <row r="164" s="2" customFormat="1" ht="37.8" customHeight="1">
      <c r="A164" s="37"/>
      <c r="B164" s="38"/>
      <c r="C164" s="226" t="s">
        <v>191</v>
      </c>
      <c r="D164" s="226" t="s">
        <v>136</v>
      </c>
      <c r="E164" s="227" t="s">
        <v>271</v>
      </c>
      <c r="F164" s="228" t="s">
        <v>272</v>
      </c>
      <c r="G164" s="229" t="s">
        <v>255</v>
      </c>
      <c r="H164" s="230">
        <v>6.532</v>
      </c>
      <c r="I164" s="231"/>
      <c r="J164" s="232">
        <f>ROUND(I164*H164,0)</f>
        <v>0</v>
      </c>
      <c r="K164" s="233"/>
      <c r="L164" s="43"/>
      <c r="M164" s="234" t="s">
        <v>1</v>
      </c>
      <c r="N164" s="235" t="s">
        <v>42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148</v>
      </c>
      <c r="AT164" s="238" t="s">
        <v>136</v>
      </c>
      <c r="AU164" s="238" t="s">
        <v>81</v>
      </c>
      <c r="AY164" s="16" t="s">
        <v>133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</v>
      </c>
      <c r="BK164" s="239">
        <f>ROUND(I164*H164,0)</f>
        <v>0</v>
      </c>
      <c r="BL164" s="16" t="s">
        <v>148</v>
      </c>
      <c r="BM164" s="238" t="s">
        <v>273</v>
      </c>
    </row>
    <row r="165" s="13" customFormat="1">
      <c r="A165" s="13"/>
      <c r="B165" s="245"/>
      <c r="C165" s="246"/>
      <c r="D165" s="247" t="s">
        <v>220</v>
      </c>
      <c r="E165" s="248" t="s">
        <v>1</v>
      </c>
      <c r="F165" s="249" t="s">
        <v>274</v>
      </c>
      <c r="G165" s="246"/>
      <c r="H165" s="250">
        <v>6.532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220</v>
      </c>
      <c r="AU165" s="256" t="s">
        <v>81</v>
      </c>
      <c r="AV165" s="13" t="s">
        <v>81</v>
      </c>
      <c r="AW165" s="13" t="s">
        <v>33</v>
      </c>
      <c r="AX165" s="13" t="s">
        <v>77</v>
      </c>
      <c r="AY165" s="256" t="s">
        <v>133</v>
      </c>
    </row>
    <row r="166" s="14" customFormat="1">
      <c r="A166" s="14"/>
      <c r="B166" s="257"/>
      <c r="C166" s="258"/>
      <c r="D166" s="247" t="s">
        <v>220</v>
      </c>
      <c r="E166" s="259" t="s">
        <v>1</v>
      </c>
      <c r="F166" s="260" t="s">
        <v>222</v>
      </c>
      <c r="G166" s="258"/>
      <c r="H166" s="261">
        <v>6.532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220</v>
      </c>
      <c r="AU166" s="267" t="s">
        <v>81</v>
      </c>
      <c r="AV166" s="14" t="s">
        <v>148</v>
      </c>
      <c r="AW166" s="14" t="s">
        <v>33</v>
      </c>
      <c r="AX166" s="14" t="s">
        <v>8</v>
      </c>
      <c r="AY166" s="267" t="s">
        <v>133</v>
      </c>
    </row>
    <row r="167" s="2" customFormat="1" ht="37.8" customHeight="1">
      <c r="A167" s="37"/>
      <c r="B167" s="38"/>
      <c r="C167" s="226" t="s">
        <v>197</v>
      </c>
      <c r="D167" s="226" t="s">
        <v>136</v>
      </c>
      <c r="E167" s="227" t="s">
        <v>275</v>
      </c>
      <c r="F167" s="228" t="s">
        <v>276</v>
      </c>
      <c r="G167" s="229" t="s">
        <v>255</v>
      </c>
      <c r="H167" s="230">
        <v>0.98899999999999999</v>
      </c>
      <c r="I167" s="231"/>
      <c r="J167" s="232">
        <f>ROUND(I167*H167,0)</f>
        <v>0</v>
      </c>
      <c r="K167" s="233"/>
      <c r="L167" s="43"/>
      <c r="M167" s="234" t="s">
        <v>1</v>
      </c>
      <c r="N167" s="235" t="s">
        <v>42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148</v>
      </c>
      <c r="AT167" s="238" t="s">
        <v>136</v>
      </c>
      <c r="AU167" s="238" t="s">
        <v>81</v>
      </c>
      <c r="AY167" s="16" t="s">
        <v>133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</v>
      </c>
      <c r="BK167" s="239">
        <f>ROUND(I167*H167,0)</f>
        <v>0</v>
      </c>
      <c r="BL167" s="16" t="s">
        <v>148</v>
      </c>
      <c r="BM167" s="238" t="s">
        <v>277</v>
      </c>
    </row>
    <row r="168" s="12" customFormat="1" ht="25.92" customHeight="1">
      <c r="A168" s="12"/>
      <c r="B168" s="210"/>
      <c r="C168" s="211"/>
      <c r="D168" s="212" t="s">
        <v>76</v>
      </c>
      <c r="E168" s="213" t="s">
        <v>278</v>
      </c>
      <c r="F168" s="213" t="s">
        <v>279</v>
      </c>
      <c r="G168" s="211"/>
      <c r="H168" s="211"/>
      <c r="I168" s="214"/>
      <c r="J168" s="215">
        <f>BK168</f>
        <v>0</v>
      </c>
      <c r="K168" s="211"/>
      <c r="L168" s="216"/>
      <c r="M168" s="217"/>
      <c r="N168" s="218"/>
      <c r="O168" s="218"/>
      <c r="P168" s="219">
        <f>P169+P173+P178</f>
        <v>0</v>
      </c>
      <c r="Q168" s="218"/>
      <c r="R168" s="219">
        <f>R169+R173+R178</f>
        <v>0</v>
      </c>
      <c r="S168" s="218"/>
      <c r="T168" s="220">
        <f>T169+T173+T178</f>
        <v>0.050000000000000003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81</v>
      </c>
      <c r="AT168" s="222" t="s">
        <v>76</v>
      </c>
      <c r="AU168" s="222" t="s">
        <v>77</v>
      </c>
      <c r="AY168" s="221" t="s">
        <v>133</v>
      </c>
      <c r="BK168" s="223">
        <f>BK169+BK173+BK178</f>
        <v>0</v>
      </c>
    </row>
    <row r="169" s="12" customFormat="1" ht="22.8" customHeight="1">
      <c r="A169" s="12"/>
      <c r="B169" s="210"/>
      <c r="C169" s="211"/>
      <c r="D169" s="212" t="s">
        <v>76</v>
      </c>
      <c r="E169" s="224" t="s">
        <v>280</v>
      </c>
      <c r="F169" s="224" t="s">
        <v>281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SUM(P170:P172)</f>
        <v>0</v>
      </c>
      <c r="Q169" s="218"/>
      <c r="R169" s="219">
        <f>SUM(R170:R172)</f>
        <v>0</v>
      </c>
      <c r="S169" s="218"/>
      <c r="T169" s="220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81</v>
      </c>
      <c r="AT169" s="222" t="s">
        <v>76</v>
      </c>
      <c r="AU169" s="222" t="s">
        <v>8</v>
      </c>
      <c r="AY169" s="221" t="s">
        <v>133</v>
      </c>
      <c r="BK169" s="223">
        <f>SUM(BK170:BK172)</f>
        <v>0</v>
      </c>
    </row>
    <row r="170" s="2" customFormat="1" ht="24.15" customHeight="1">
      <c r="A170" s="37"/>
      <c r="B170" s="38"/>
      <c r="C170" s="226" t="s">
        <v>9</v>
      </c>
      <c r="D170" s="226" t="s">
        <v>136</v>
      </c>
      <c r="E170" s="227" t="s">
        <v>282</v>
      </c>
      <c r="F170" s="228" t="s">
        <v>283</v>
      </c>
      <c r="G170" s="229" t="s">
        <v>235</v>
      </c>
      <c r="H170" s="230">
        <v>8.4000000000000004</v>
      </c>
      <c r="I170" s="231"/>
      <c r="J170" s="232">
        <f>ROUND(I170*H170,0)</f>
        <v>0</v>
      </c>
      <c r="K170" s="233"/>
      <c r="L170" s="43"/>
      <c r="M170" s="234" t="s">
        <v>1</v>
      </c>
      <c r="N170" s="235" t="s">
        <v>42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284</v>
      </c>
      <c r="AT170" s="238" t="s">
        <v>136</v>
      </c>
      <c r="AU170" s="238" t="s">
        <v>81</v>
      </c>
      <c r="AY170" s="16" t="s">
        <v>133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</v>
      </c>
      <c r="BK170" s="239">
        <f>ROUND(I170*H170,0)</f>
        <v>0</v>
      </c>
      <c r="BL170" s="16" t="s">
        <v>284</v>
      </c>
      <c r="BM170" s="238" t="s">
        <v>285</v>
      </c>
    </row>
    <row r="171" s="13" customFormat="1">
      <c r="A171" s="13"/>
      <c r="B171" s="245"/>
      <c r="C171" s="246"/>
      <c r="D171" s="247" t="s">
        <v>220</v>
      </c>
      <c r="E171" s="248" t="s">
        <v>1</v>
      </c>
      <c r="F171" s="249" t="s">
        <v>286</v>
      </c>
      <c r="G171" s="246"/>
      <c r="H171" s="250">
        <v>8.4000000000000004</v>
      </c>
      <c r="I171" s="251"/>
      <c r="J171" s="246"/>
      <c r="K171" s="246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220</v>
      </c>
      <c r="AU171" s="256" t="s">
        <v>81</v>
      </c>
      <c r="AV171" s="13" t="s">
        <v>81</v>
      </c>
      <c r="AW171" s="13" t="s">
        <v>33</v>
      </c>
      <c r="AX171" s="13" t="s">
        <v>77</v>
      </c>
      <c r="AY171" s="256" t="s">
        <v>133</v>
      </c>
    </row>
    <row r="172" s="14" customFormat="1">
      <c r="A172" s="14"/>
      <c r="B172" s="257"/>
      <c r="C172" s="258"/>
      <c r="D172" s="247" t="s">
        <v>220</v>
      </c>
      <c r="E172" s="259" t="s">
        <v>1</v>
      </c>
      <c r="F172" s="260" t="s">
        <v>222</v>
      </c>
      <c r="G172" s="258"/>
      <c r="H172" s="261">
        <v>8.4000000000000004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220</v>
      </c>
      <c r="AU172" s="267" t="s">
        <v>81</v>
      </c>
      <c r="AV172" s="14" t="s">
        <v>148</v>
      </c>
      <c r="AW172" s="14" t="s">
        <v>33</v>
      </c>
      <c r="AX172" s="14" t="s">
        <v>8</v>
      </c>
      <c r="AY172" s="267" t="s">
        <v>133</v>
      </c>
    </row>
    <row r="173" s="12" customFormat="1" ht="22.8" customHeight="1">
      <c r="A173" s="12"/>
      <c r="B173" s="210"/>
      <c r="C173" s="211"/>
      <c r="D173" s="212" t="s">
        <v>76</v>
      </c>
      <c r="E173" s="224" t="s">
        <v>287</v>
      </c>
      <c r="F173" s="224" t="s">
        <v>288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SUM(P174:P177)</f>
        <v>0</v>
      </c>
      <c r="Q173" s="218"/>
      <c r="R173" s="219">
        <f>SUM(R174:R177)</f>
        <v>0</v>
      </c>
      <c r="S173" s="218"/>
      <c r="T173" s="220">
        <f>SUM(T174:T177)</f>
        <v>0.050000000000000003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81</v>
      </c>
      <c r="AT173" s="222" t="s">
        <v>76</v>
      </c>
      <c r="AU173" s="222" t="s">
        <v>8</v>
      </c>
      <c r="AY173" s="221" t="s">
        <v>133</v>
      </c>
      <c r="BK173" s="223">
        <f>SUM(BK174:BK177)</f>
        <v>0</v>
      </c>
    </row>
    <row r="174" s="2" customFormat="1" ht="24.15" customHeight="1">
      <c r="A174" s="37"/>
      <c r="B174" s="38"/>
      <c r="C174" s="226" t="s">
        <v>284</v>
      </c>
      <c r="D174" s="226" t="s">
        <v>136</v>
      </c>
      <c r="E174" s="227" t="s">
        <v>289</v>
      </c>
      <c r="F174" s="228" t="s">
        <v>290</v>
      </c>
      <c r="G174" s="229" t="s">
        <v>235</v>
      </c>
      <c r="H174" s="230">
        <v>5.2000000000000002</v>
      </c>
      <c r="I174" s="231"/>
      <c r="J174" s="232">
        <f>ROUND(I174*H174,0)</f>
        <v>0</v>
      </c>
      <c r="K174" s="233"/>
      <c r="L174" s="43"/>
      <c r="M174" s="234" t="s">
        <v>1</v>
      </c>
      <c r="N174" s="235" t="s">
        <v>42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284</v>
      </c>
      <c r="AT174" s="238" t="s">
        <v>136</v>
      </c>
      <c r="AU174" s="238" t="s">
        <v>81</v>
      </c>
      <c r="AY174" s="16" t="s">
        <v>133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</v>
      </c>
      <c r="BK174" s="239">
        <f>ROUND(I174*H174,0)</f>
        <v>0</v>
      </c>
      <c r="BL174" s="16" t="s">
        <v>284</v>
      </c>
      <c r="BM174" s="238" t="s">
        <v>291</v>
      </c>
    </row>
    <row r="175" s="13" customFormat="1">
      <c r="A175" s="13"/>
      <c r="B175" s="245"/>
      <c r="C175" s="246"/>
      <c r="D175" s="247" t="s">
        <v>220</v>
      </c>
      <c r="E175" s="248" t="s">
        <v>1</v>
      </c>
      <c r="F175" s="249" t="s">
        <v>292</v>
      </c>
      <c r="G175" s="246"/>
      <c r="H175" s="250">
        <v>5.2000000000000002</v>
      </c>
      <c r="I175" s="251"/>
      <c r="J175" s="246"/>
      <c r="K175" s="246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220</v>
      </c>
      <c r="AU175" s="256" t="s">
        <v>81</v>
      </c>
      <c r="AV175" s="13" t="s">
        <v>81</v>
      </c>
      <c r="AW175" s="13" t="s">
        <v>33</v>
      </c>
      <c r="AX175" s="13" t="s">
        <v>77</v>
      </c>
      <c r="AY175" s="256" t="s">
        <v>133</v>
      </c>
    </row>
    <row r="176" s="14" customFormat="1">
      <c r="A176" s="14"/>
      <c r="B176" s="257"/>
      <c r="C176" s="258"/>
      <c r="D176" s="247" t="s">
        <v>220</v>
      </c>
      <c r="E176" s="259" t="s">
        <v>1</v>
      </c>
      <c r="F176" s="260" t="s">
        <v>222</v>
      </c>
      <c r="G176" s="258"/>
      <c r="H176" s="261">
        <v>5.2000000000000002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220</v>
      </c>
      <c r="AU176" s="267" t="s">
        <v>81</v>
      </c>
      <c r="AV176" s="14" t="s">
        <v>148</v>
      </c>
      <c r="AW176" s="14" t="s">
        <v>33</v>
      </c>
      <c r="AX176" s="14" t="s">
        <v>8</v>
      </c>
      <c r="AY176" s="267" t="s">
        <v>133</v>
      </c>
    </row>
    <row r="177" s="2" customFormat="1" ht="24.15" customHeight="1">
      <c r="A177" s="37"/>
      <c r="B177" s="38"/>
      <c r="C177" s="226" t="s">
        <v>293</v>
      </c>
      <c r="D177" s="226" t="s">
        <v>136</v>
      </c>
      <c r="E177" s="227" t="s">
        <v>294</v>
      </c>
      <c r="F177" s="228" t="s">
        <v>295</v>
      </c>
      <c r="G177" s="229" t="s">
        <v>226</v>
      </c>
      <c r="H177" s="230">
        <v>1</v>
      </c>
      <c r="I177" s="231"/>
      <c r="J177" s="232">
        <f>ROUND(I177*H177,0)</f>
        <v>0</v>
      </c>
      <c r="K177" s="233"/>
      <c r="L177" s="43"/>
      <c r="M177" s="234" t="s">
        <v>1</v>
      </c>
      <c r="N177" s="235" t="s">
        <v>42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0.050000000000000003</v>
      </c>
      <c r="T177" s="237">
        <f>S177*H177</f>
        <v>0.050000000000000003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284</v>
      </c>
      <c r="AT177" s="238" t="s">
        <v>136</v>
      </c>
      <c r="AU177" s="238" t="s">
        <v>81</v>
      </c>
      <c r="AY177" s="16" t="s">
        <v>133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</v>
      </c>
      <c r="BK177" s="239">
        <f>ROUND(I177*H177,0)</f>
        <v>0</v>
      </c>
      <c r="BL177" s="16" t="s">
        <v>284</v>
      </c>
      <c r="BM177" s="238" t="s">
        <v>296</v>
      </c>
    </row>
    <row r="178" s="12" customFormat="1" ht="22.8" customHeight="1">
      <c r="A178" s="12"/>
      <c r="B178" s="210"/>
      <c r="C178" s="211"/>
      <c r="D178" s="212" t="s">
        <v>76</v>
      </c>
      <c r="E178" s="224" t="s">
        <v>297</v>
      </c>
      <c r="F178" s="224" t="s">
        <v>298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SUM(P179:P186)</f>
        <v>0</v>
      </c>
      <c r="Q178" s="218"/>
      <c r="R178" s="219">
        <f>SUM(R179:R186)</f>
        <v>0</v>
      </c>
      <c r="S178" s="218"/>
      <c r="T178" s="220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81</v>
      </c>
      <c r="AT178" s="222" t="s">
        <v>76</v>
      </c>
      <c r="AU178" s="222" t="s">
        <v>8</v>
      </c>
      <c r="AY178" s="221" t="s">
        <v>133</v>
      </c>
      <c r="BK178" s="223">
        <f>SUM(BK179:BK186)</f>
        <v>0</v>
      </c>
    </row>
    <row r="179" s="2" customFormat="1" ht="24.15" customHeight="1">
      <c r="A179" s="37"/>
      <c r="B179" s="38"/>
      <c r="C179" s="226" t="s">
        <v>299</v>
      </c>
      <c r="D179" s="226" t="s">
        <v>136</v>
      </c>
      <c r="E179" s="227" t="s">
        <v>300</v>
      </c>
      <c r="F179" s="228" t="s">
        <v>301</v>
      </c>
      <c r="G179" s="229" t="s">
        <v>218</v>
      </c>
      <c r="H179" s="230">
        <v>50.335999999999999</v>
      </c>
      <c r="I179" s="231"/>
      <c r="J179" s="232">
        <f>ROUND(I179*H179,0)</f>
        <v>0</v>
      </c>
      <c r="K179" s="233"/>
      <c r="L179" s="43"/>
      <c r="M179" s="234" t="s">
        <v>1</v>
      </c>
      <c r="N179" s="235" t="s">
        <v>42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284</v>
      </c>
      <c r="AT179" s="238" t="s">
        <v>136</v>
      </c>
      <c r="AU179" s="238" t="s">
        <v>81</v>
      </c>
      <c r="AY179" s="16" t="s">
        <v>133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</v>
      </c>
      <c r="BK179" s="239">
        <f>ROUND(I179*H179,0)</f>
        <v>0</v>
      </c>
      <c r="BL179" s="16" t="s">
        <v>284</v>
      </c>
      <c r="BM179" s="238" t="s">
        <v>302</v>
      </c>
    </row>
    <row r="180" s="13" customFormat="1">
      <c r="A180" s="13"/>
      <c r="B180" s="245"/>
      <c r="C180" s="246"/>
      <c r="D180" s="247" t="s">
        <v>220</v>
      </c>
      <c r="E180" s="248" t="s">
        <v>1</v>
      </c>
      <c r="F180" s="249" t="s">
        <v>303</v>
      </c>
      <c r="G180" s="246"/>
      <c r="H180" s="250">
        <v>33.573</v>
      </c>
      <c r="I180" s="251"/>
      <c r="J180" s="246"/>
      <c r="K180" s="246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220</v>
      </c>
      <c r="AU180" s="256" t="s">
        <v>81</v>
      </c>
      <c r="AV180" s="13" t="s">
        <v>81</v>
      </c>
      <c r="AW180" s="13" t="s">
        <v>33</v>
      </c>
      <c r="AX180" s="13" t="s">
        <v>77</v>
      </c>
      <c r="AY180" s="256" t="s">
        <v>133</v>
      </c>
    </row>
    <row r="181" s="13" customFormat="1">
      <c r="A181" s="13"/>
      <c r="B181" s="245"/>
      <c r="C181" s="246"/>
      <c r="D181" s="247" t="s">
        <v>220</v>
      </c>
      <c r="E181" s="248" t="s">
        <v>1</v>
      </c>
      <c r="F181" s="249" t="s">
        <v>304</v>
      </c>
      <c r="G181" s="246"/>
      <c r="H181" s="250">
        <v>2.7629999999999999</v>
      </c>
      <c r="I181" s="251"/>
      <c r="J181" s="246"/>
      <c r="K181" s="246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220</v>
      </c>
      <c r="AU181" s="256" t="s">
        <v>81</v>
      </c>
      <c r="AV181" s="13" t="s">
        <v>81</v>
      </c>
      <c r="AW181" s="13" t="s">
        <v>33</v>
      </c>
      <c r="AX181" s="13" t="s">
        <v>77</v>
      </c>
      <c r="AY181" s="256" t="s">
        <v>133</v>
      </c>
    </row>
    <row r="182" s="13" customFormat="1">
      <c r="A182" s="13"/>
      <c r="B182" s="245"/>
      <c r="C182" s="246"/>
      <c r="D182" s="247" t="s">
        <v>220</v>
      </c>
      <c r="E182" s="248" t="s">
        <v>1</v>
      </c>
      <c r="F182" s="249" t="s">
        <v>305</v>
      </c>
      <c r="G182" s="246"/>
      <c r="H182" s="250">
        <v>14</v>
      </c>
      <c r="I182" s="251"/>
      <c r="J182" s="246"/>
      <c r="K182" s="246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220</v>
      </c>
      <c r="AU182" s="256" t="s">
        <v>81</v>
      </c>
      <c r="AV182" s="13" t="s">
        <v>81</v>
      </c>
      <c r="AW182" s="13" t="s">
        <v>33</v>
      </c>
      <c r="AX182" s="13" t="s">
        <v>77</v>
      </c>
      <c r="AY182" s="256" t="s">
        <v>133</v>
      </c>
    </row>
    <row r="183" s="14" customFormat="1">
      <c r="A183" s="14"/>
      <c r="B183" s="257"/>
      <c r="C183" s="258"/>
      <c r="D183" s="247" t="s">
        <v>220</v>
      </c>
      <c r="E183" s="259" t="s">
        <v>1</v>
      </c>
      <c r="F183" s="260" t="s">
        <v>222</v>
      </c>
      <c r="G183" s="258"/>
      <c r="H183" s="261">
        <v>50.335999999999999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7" t="s">
        <v>220</v>
      </c>
      <c r="AU183" s="267" t="s">
        <v>81</v>
      </c>
      <c r="AV183" s="14" t="s">
        <v>148</v>
      </c>
      <c r="AW183" s="14" t="s">
        <v>33</v>
      </c>
      <c r="AX183" s="14" t="s">
        <v>8</v>
      </c>
      <c r="AY183" s="267" t="s">
        <v>133</v>
      </c>
    </row>
    <row r="184" s="2" customFormat="1" ht="24.15" customHeight="1">
      <c r="A184" s="37"/>
      <c r="B184" s="38"/>
      <c r="C184" s="226" t="s">
        <v>306</v>
      </c>
      <c r="D184" s="226" t="s">
        <v>136</v>
      </c>
      <c r="E184" s="227" t="s">
        <v>307</v>
      </c>
      <c r="F184" s="228" t="s">
        <v>308</v>
      </c>
      <c r="G184" s="229" t="s">
        <v>218</v>
      </c>
      <c r="H184" s="230">
        <v>234</v>
      </c>
      <c r="I184" s="231"/>
      <c r="J184" s="232">
        <f>ROUND(I184*H184,0)</f>
        <v>0</v>
      </c>
      <c r="K184" s="233"/>
      <c r="L184" s="43"/>
      <c r="M184" s="234" t="s">
        <v>1</v>
      </c>
      <c r="N184" s="235" t="s">
        <v>42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284</v>
      </c>
      <c r="AT184" s="238" t="s">
        <v>136</v>
      </c>
      <c r="AU184" s="238" t="s">
        <v>81</v>
      </c>
      <c r="AY184" s="16" t="s">
        <v>133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</v>
      </c>
      <c r="BK184" s="239">
        <f>ROUND(I184*H184,0)</f>
        <v>0</v>
      </c>
      <c r="BL184" s="16" t="s">
        <v>284</v>
      </c>
      <c r="BM184" s="238" t="s">
        <v>309</v>
      </c>
    </row>
    <row r="185" s="13" customFormat="1">
      <c r="A185" s="13"/>
      <c r="B185" s="245"/>
      <c r="C185" s="246"/>
      <c r="D185" s="247" t="s">
        <v>220</v>
      </c>
      <c r="E185" s="248" t="s">
        <v>1</v>
      </c>
      <c r="F185" s="249" t="s">
        <v>310</v>
      </c>
      <c r="G185" s="246"/>
      <c r="H185" s="250">
        <v>234</v>
      </c>
      <c r="I185" s="251"/>
      <c r="J185" s="246"/>
      <c r="K185" s="246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220</v>
      </c>
      <c r="AU185" s="256" t="s">
        <v>81</v>
      </c>
      <c r="AV185" s="13" t="s">
        <v>81</v>
      </c>
      <c r="AW185" s="13" t="s">
        <v>33</v>
      </c>
      <c r="AX185" s="13" t="s">
        <v>77</v>
      </c>
      <c r="AY185" s="256" t="s">
        <v>133</v>
      </c>
    </row>
    <row r="186" s="14" customFormat="1">
      <c r="A186" s="14"/>
      <c r="B186" s="257"/>
      <c r="C186" s="258"/>
      <c r="D186" s="247" t="s">
        <v>220</v>
      </c>
      <c r="E186" s="259" t="s">
        <v>1</v>
      </c>
      <c r="F186" s="260" t="s">
        <v>222</v>
      </c>
      <c r="G186" s="258"/>
      <c r="H186" s="261">
        <v>234</v>
      </c>
      <c r="I186" s="262"/>
      <c r="J186" s="258"/>
      <c r="K186" s="258"/>
      <c r="L186" s="263"/>
      <c r="M186" s="268"/>
      <c r="N186" s="269"/>
      <c r="O186" s="269"/>
      <c r="P186" s="269"/>
      <c r="Q186" s="269"/>
      <c r="R186" s="269"/>
      <c r="S186" s="269"/>
      <c r="T186" s="27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220</v>
      </c>
      <c r="AU186" s="267" t="s">
        <v>81</v>
      </c>
      <c r="AV186" s="14" t="s">
        <v>148</v>
      </c>
      <c r="AW186" s="14" t="s">
        <v>33</v>
      </c>
      <c r="AX186" s="14" t="s">
        <v>8</v>
      </c>
      <c r="AY186" s="267" t="s">
        <v>133</v>
      </c>
    </row>
    <row r="187" s="2" customFormat="1" ht="6.96" customHeight="1">
      <c r="A187" s="37"/>
      <c r="B187" s="65"/>
      <c r="C187" s="66"/>
      <c r="D187" s="66"/>
      <c r="E187" s="66"/>
      <c r="F187" s="66"/>
      <c r="G187" s="66"/>
      <c r="H187" s="66"/>
      <c r="I187" s="66"/>
      <c r="J187" s="66"/>
      <c r="K187" s="66"/>
      <c r="L187" s="43"/>
      <c r="M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</row>
  </sheetData>
  <sheetProtection sheet="1" autoFilter="0" formatColumns="0" formatRows="0" objects="1" scenarios="1" spinCount="100000" saltValue="yP9jt7v+TWkKcsBZTg4hX3vd7w3wg/63HP9tiB0tGGeiOiI8OkM2YjR05dutfBXi/upZ0fsgd7GZtOXh85eRuQ==" hashValue="YT0VWBlqK0RPt454LMcBeMyN8SxlrCQZLIc2U9BX0tRMyDGDEMgYT1jXslaXys6E/3wy4QzZUIE4G3Lr1+LuDA==" algorithmName="SHA-512" password="CC35"/>
  <autoFilter ref="C128:K1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81</v>
      </c>
    </row>
    <row r="4" s="1" customFormat="1" ht="24.96" customHeight="1">
      <c r="B4" s="19"/>
      <c r="D4" s="147" t="s">
        <v>103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ČS Moravanský - stavební úpravy</v>
      </c>
      <c r="F7" s="149"/>
      <c r="G7" s="149"/>
      <c r="H7" s="149"/>
      <c r="L7" s="19"/>
    </row>
    <row r="8" s="1" customFormat="1" ht="12" customHeight="1">
      <c r="B8" s="19"/>
      <c r="D8" s="149" t="s">
        <v>104</v>
      </c>
      <c r="L8" s="19"/>
    </row>
    <row r="9" s="2" customFormat="1" ht="16.5" customHeight="1">
      <c r="A9" s="37"/>
      <c r="B9" s="43"/>
      <c r="C9" s="37"/>
      <c r="D9" s="37"/>
      <c r="E9" s="150" t="s">
        <v>105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202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311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27. 4. 2021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32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ROUND(J133,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ROUND((SUM(BE133:BE228)),  0)</f>
        <v>0</v>
      </c>
      <c r="G35" s="37"/>
      <c r="H35" s="37"/>
      <c r="I35" s="163">
        <v>0.20999999999999999</v>
      </c>
      <c r="J35" s="162">
        <f>ROUND(((SUM(BE133:BE228))*I35),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ROUND((SUM(BF133:BF228)),  0)</f>
        <v>0</v>
      </c>
      <c r="G36" s="37"/>
      <c r="H36" s="37"/>
      <c r="I36" s="163">
        <v>0.14999999999999999</v>
      </c>
      <c r="J36" s="162">
        <f>ROUND(((SUM(BF133:BF228))*I36),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ROUND((SUM(BG133:BG228)),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ROUND((SUM(BH133:BH228)),  0)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ROUND((SUM(BI133:BI228)),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ČS Moravanský - stavební úpravy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202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b - Stavební práce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 xml:space="preserve"> Moravanský</v>
      </c>
      <c r="G91" s="39"/>
      <c r="H91" s="39"/>
      <c r="I91" s="31" t="s">
        <v>23</v>
      </c>
      <c r="J91" s="78" t="str">
        <f>IF(J14="","",J14)</f>
        <v>27. 4. 2021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 xml:space="preserve"> VaK Pardubice, a.s.</v>
      </c>
      <c r="G93" s="39"/>
      <c r="H93" s="39"/>
      <c r="I93" s="31" t="s">
        <v>31</v>
      </c>
      <c r="J93" s="35" t="str">
        <f>E23</f>
        <v xml:space="preserve"> AKVOPRO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107</v>
      </c>
      <c r="D96" s="184"/>
      <c r="E96" s="184"/>
      <c r="F96" s="184"/>
      <c r="G96" s="184"/>
      <c r="H96" s="184"/>
      <c r="I96" s="184"/>
      <c r="J96" s="185" t="s">
        <v>108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109</v>
      </c>
      <c r="D98" s="39"/>
      <c r="E98" s="39"/>
      <c r="F98" s="39"/>
      <c r="G98" s="39"/>
      <c r="H98" s="39"/>
      <c r="I98" s="39"/>
      <c r="J98" s="109">
        <f>J133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110</v>
      </c>
    </row>
    <row r="99" s="9" customFormat="1" ht="24.96" customHeight="1">
      <c r="A99" s="9"/>
      <c r="B99" s="187"/>
      <c r="C99" s="188"/>
      <c r="D99" s="189" t="s">
        <v>204</v>
      </c>
      <c r="E99" s="190"/>
      <c r="F99" s="190"/>
      <c r="G99" s="190"/>
      <c r="H99" s="190"/>
      <c r="I99" s="190"/>
      <c r="J99" s="191">
        <f>J134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312</v>
      </c>
      <c r="E100" s="195"/>
      <c r="F100" s="195"/>
      <c r="G100" s="195"/>
      <c r="H100" s="195"/>
      <c r="I100" s="195"/>
      <c r="J100" s="196">
        <f>J135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313</v>
      </c>
      <c r="E101" s="195"/>
      <c r="F101" s="195"/>
      <c r="G101" s="195"/>
      <c r="H101" s="195"/>
      <c r="I101" s="195"/>
      <c r="J101" s="196">
        <f>J139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7"/>
      <c r="C102" s="188"/>
      <c r="D102" s="189" t="s">
        <v>209</v>
      </c>
      <c r="E102" s="190"/>
      <c r="F102" s="190"/>
      <c r="G102" s="190"/>
      <c r="H102" s="190"/>
      <c r="I102" s="190"/>
      <c r="J102" s="191">
        <f>J163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3"/>
      <c r="C103" s="132"/>
      <c r="D103" s="194" t="s">
        <v>314</v>
      </c>
      <c r="E103" s="195"/>
      <c r="F103" s="195"/>
      <c r="G103" s="195"/>
      <c r="H103" s="195"/>
      <c r="I103" s="195"/>
      <c r="J103" s="196">
        <f>J164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207</v>
      </c>
      <c r="E104" s="195"/>
      <c r="F104" s="195"/>
      <c r="G104" s="195"/>
      <c r="H104" s="195"/>
      <c r="I104" s="195"/>
      <c r="J104" s="196">
        <f>J173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315</v>
      </c>
      <c r="E105" s="195"/>
      <c r="F105" s="195"/>
      <c r="G105" s="195"/>
      <c r="H105" s="195"/>
      <c r="I105" s="195"/>
      <c r="J105" s="196">
        <f>J197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210</v>
      </c>
      <c r="E106" s="195"/>
      <c r="F106" s="195"/>
      <c r="G106" s="195"/>
      <c r="H106" s="195"/>
      <c r="I106" s="195"/>
      <c r="J106" s="196">
        <f>J199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316</v>
      </c>
      <c r="E107" s="195"/>
      <c r="F107" s="195"/>
      <c r="G107" s="195"/>
      <c r="H107" s="195"/>
      <c r="I107" s="195"/>
      <c r="J107" s="196">
        <f>J204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211</v>
      </c>
      <c r="E108" s="195"/>
      <c r="F108" s="195"/>
      <c r="G108" s="195"/>
      <c r="H108" s="195"/>
      <c r="I108" s="195"/>
      <c r="J108" s="196">
        <f>J213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3"/>
      <c r="C109" s="132"/>
      <c r="D109" s="194" t="s">
        <v>317</v>
      </c>
      <c r="E109" s="195"/>
      <c r="F109" s="195"/>
      <c r="G109" s="195"/>
      <c r="H109" s="195"/>
      <c r="I109" s="195"/>
      <c r="J109" s="196">
        <f>J217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212</v>
      </c>
      <c r="E110" s="195"/>
      <c r="F110" s="195"/>
      <c r="G110" s="195"/>
      <c r="H110" s="195"/>
      <c r="I110" s="195"/>
      <c r="J110" s="196">
        <f>J222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318</v>
      </c>
      <c r="E111" s="195"/>
      <c r="F111" s="195"/>
      <c r="G111" s="195"/>
      <c r="H111" s="195"/>
      <c r="I111" s="195"/>
      <c r="J111" s="196">
        <f>J225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117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17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182" t="str">
        <f>E7</f>
        <v>ČS Moravanský - stavební úpravy</v>
      </c>
      <c r="F121" s="31"/>
      <c r="G121" s="31"/>
      <c r="H121" s="31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" customFormat="1" ht="12" customHeight="1">
      <c r="B122" s="20"/>
      <c r="C122" s="31" t="s">
        <v>104</v>
      </c>
      <c r="D122" s="21"/>
      <c r="E122" s="21"/>
      <c r="F122" s="21"/>
      <c r="G122" s="21"/>
      <c r="H122" s="21"/>
      <c r="I122" s="21"/>
      <c r="J122" s="21"/>
      <c r="K122" s="21"/>
      <c r="L122" s="19"/>
    </row>
    <row r="123" s="2" customFormat="1" ht="16.5" customHeight="1">
      <c r="A123" s="37"/>
      <c r="B123" s="38"/>
      <c r="C123" s="39"/>
      <c r="D123" s="39"/>
      <c r="E123" s="182" t="s">
        <v>105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202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75" t="str">
        <f>E11</f>
        <v>b - Stavební práce</v>
      </c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21</v>
      </c>
      <c r="D127" s="39"/>
      <c r="E127" s="39"/>
      <c r="F127" s="26" t="str">
        <f>F14</f>
        <v xml:space="preserve"> Moravanský</v>
      </c>
      <c r="G127" s="39"/>
      <c r="H127" s="39"/>
      <c r="I127" s="31" t="s">
        <v>23</v>
      </c>
      <c r="J127" s="78" t="str">
        <f>IF(J14="","",J14)</f>
        <v>27. 4. 2021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25</v>
      </c>
      <c r="D129" s="39"/>
      <c r="E129" s="39"/>
      <c r="F129" s="26" t="str">
        <f>E17</f>
        <v xml:space="preserve"> VaK Pardubice, a.s.</v>
      </c>
      <c r="G129" s="39"/>
      <c r="H129" s="39"/>
      <c r="I129" s="31" t="s">
        <v>31</v>
      </c>
      <c r="J129" s="35" t="str">
        <f>E23</f>
        <v xml:space="preserve"> AKVOPRO s.r.o.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29</v>
      </c>
      <c r="D130" s="39"/>
      <c r="E130" s="39"/>
      <c r="F130" s="26" t="str">
        <f>IF(E20="","",E20)</f>
        <v>Vyplň údaj</v>
      </c>
      <c r="G130" s="39"/>
      <c r="H130" s="39"/>
      <c r="I130" s="31" t="s">
        <v>34</v>
      </c>
      <c r="J130" s="35" t="str">
        <f>E26</f>
        <v xml:space="preserve"> 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198"/>
      <c r="B132" s="199"/>
      <c r="C132" s="200" t="s">
        <v>118</v>
      </c>
      <c r="D132" s="201" t="s">
        <v>62</v>
      </c>
      <c r="E132" s="201" t="s">
        <v>58</v>
      </c>
      <c r="F132" s="201" t="s">
        <v>59</v>
      </c>
      <c r="G132" s="201" t="s">
        <v>119</v>
      </c>
      <c r="H132" s="201" t="s">
        <v>120</v>
      </c>
      <c r="I132" s="201" t="s">
        <v>121</v>
      </c>
      <c r="J132" s="202" t="s">
        <v>108</v>
      </c>
      <c r="K132" s="203" t="s">
        <v>122</v>
      </c>
      <c r="L132" s="204"/>
      <c r="M132" s="99" t="s">
        <v>1</v>
      </c>
      <c r="N132" s="100" t="s">
        <v>41</v>
      </c>
      <c r="O132" s="100" t="s">
        <v>123</v>
      </c>
      <c r="P132" s="100" t="s">
        <v>124</v>
      </c>
      <c r="Q132" s="100" t="s">
        <v>125</v>
      </c>
      <c r="R132" s="100" t="s">
        <v>126</v>
      </c>
      <c r="S132" s="100" t="s">
        <v>127</v>
      </c>
      <c r="T132" s="101" t="s">
        <v>128</v>
      </c>
      <c r="U132" s="198"/>
      <c r="V132" s="198"/>
      <c r="W132" s="198"/>
      <c r="X132" s="198"/>
      <c r="Y132" s="198"/>
      <c r="Z132" s="198"/>
      <c r="AA132" s="198"/>
      <c r="AB132" s="198"/>
      <c r="AC132" s="198"/>
      <c r="AD132" s="198"/>
      <c r="AE132" s="198"/>
    </row>
    <row r="133" s="2" customFormat="1" ht="22.8" customHeight="1">
      <c r="A133" s="37"/>
      <c r="B133" s="38"/>
      <c r="C133" s="106" t="s">
        <v>129</v>
      </c>
      <c r="D133" s="39"/>
      <c r="E133" s="39"/>
      <c r="F133" s="39"/>
      <c r="G133" s="39"/>
      <c r="H133" s="39"/>
      <c r="I133" s="39"/>
      <c r="J133" s="205">
        <f>BK133</f>
        <v>0</v>
      </c>
      <c r="K133" s="39"/>
      <c r="L133" s="43"/>
      <c r="M133" s="102"/>
      <c r="N133" s="206"/>
      <c r="O133" s="103"/>
      <c r="P133" s="207">
        <f>P134+P163</f>
        <v>0</v>
      </c>
      <c r="Q133" s="103"/>
      <c r="R133" s="207">
        <f>R134+R163</f>
        <v>0.0014500000000000001</v>
      </c>
      <c r="S133" s="103"/>
      <c r="T133" s="208">
        <f>T134+T163</f>
        <v>64.323999999999998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76</v>
      </c>
      <c r="AU133" s="16" t="s">
        <v>110</v>
      </c>
      <c r="BK133" s="209">
        <f>BK134+BK163</f>
        <v>0</v>
      </c>
    </row>
    <row r="134" s="12" customFormat="1" ht="25.92" customHeight="1">
      <c r="A134" s="12"/>
      <c r="B134" s="210"/>
      <c r="C134" s="211"/>
      <c r="D134" s="212" t="s">
        <v>76</v>
      </c>
      <c r="E134" s="213" t="s">
        <v>213</v>
      </c>
      <c r="F134" s="213" t="s">
        <v>214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P135+P139</f>
        <v>0</v>
      </c>
      <c r="Q134" s="218"/>
      <c r="R134" s="219">
        <f>R135+R139</f>
        <v>0</v>
      </c>
      <c r="S134" s="218"/>
      <c r="T134" s="220">
        <f>T135+T139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</v>
      </c>
      <c r="AT134" s="222" t="s">
        <v>76</v>
      </c>
      <c r="AU134" s="222" t="s">
        <v>77</v>
      </c>
      <c r="AY134" s="221" t="s">
        <v>133</v>
      </c>
      <c r="BK134" s="223">
        <f>BK135+BK139</f>
        <v>0</v>
      </c>
    </row>
    <row r="135" s="12" customFormat="1" ht="22.8" customHeight="1">
      <c r="A135" s="12"/>
      <c r="B135" s="210"/>
      <c r="C135" s="211"/>
      <c r="D135" s="212" t="s">
        <v>76</v>
      </c>
      <c r="E135" s="224" t="s">
        <v>132</v>
      </c>
      <c r="F135" s="224" t="s">
        <v>319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SUM(P136:P138)</f>
        <v>0</v>
      </c>
      <c r="Q135" s="218"/>
      <c r="R135" s="219">
        <f>SUM(R136:R138)</f>
        <v>0</v>
      </c>
      <c r="S135" s="218"/>
      <c r="T135" s="220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</v>
      </c>
      <c r="AT135" s="222" t="s">
        <v>76</v>
      </c>
      <c r="AU135" s="222" t="s">
        <v>8</v>
      </c>
      <c r="AY135" s="221" t="s">
        <v>133</v>
      </c>
      <c r="BK135" s="223">
        <f>SUM(BK136:BK138)</f>
        <v>0</v>
      </c>
    </row>
    <row r="136" s="2" customFormat="1" ht="14.4" customHeight="1">
      <c r="A136" s="37"/>
      <c r="B136" s="38"/>
      <c r="C136" s="226" t="s">
        <v>8</v>
      </c>
      <c r="D136" s="226" t="s">
        <v>136</v>
      </c>
      <c r="E136" s="227" t="s">
        <v>320</v>
      </c>
      <c r="F136" s="228" t="s">
        <v>321</v>
      </c>
      <c r="G136" s="229" t="s">
        <v>235</v>
      </c>
      <c r="H136" s="230">
        <v>38.200000000000003</v>
      </c>
      <c r="I136" s="231"/>
      <c r="J136" s="232">
        <f>ROUND(I136*H136,0)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148</v>
      </c>
      <c r="AT136" s="238" t="s">
        <v>136</v>
      </c>
      <c r="AU136" s="238" t="s">
        <v>81</v>
      </c>
      <c r="AY136" s="16" t="s">
        <v>133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</v>
      </c>
      <c r="BK136" s="239">
        <f>ROUND(I136*H136,0)</f>
        <v>0</v>
      </c>
      <c r="BL136" s="16" t="s">
        <v>148</v>
      </c>
      <c r="BM136" s="238" t="s">
        <v>322</v>
      </c>
    </row>
    <row r="137" s="13" customFormat="1">
      <c r="A137" s="13"/>
      <c r="B137" s="245"/>
      <c r="C137" s="246"/>
      <c r="D137" s="247" t="s">
        <v>220</v>
      </c>
      <c r="E137" s="248" t="s">
        <v>1</v>
      </c>
      <c r="F137" s="249" t="s">
        <v>323</v>
      </c>
      <c r="G137" s="246"/>
      <c r="H137" s="250">
        <v>38.200000000000003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220</v>
      </c>
      <c r="AU137" s="256" t="s">
        <v>81</v>
      </c>
      <c r="AV137" s="13" t="s">
        <v>81</v>
      </c>
      <c r="AW137" s="13" t="s">
        <v>33</v>
      </c>
      <c r="AX137" s="13" t="s">
        <v>77</v>
      </c>
      <c r="AY137" s="256" t="s">
        <v>133</v>
      </c>
    </row>
    <row r="138" s="14" customFormat="1">
      <c r="A138" s="14"/>
      <c r="B138" s="257"/>
      <c r="C138" s="258"/>
      <c r="D138" s="247" t="s">
        <v>220</v>
      </c>
      <c r="E138" s="259" t="s">
        <v>1</v>
      </c>
      <c r="F138" s="260" t="s">
        <v>222</v>
      </c>
      <c r="G138" s="258"/>
      <c r="H138" s="261">
        <v>38.200000000000003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220</v>
      </c>
      <c r="AU138" s="267" t="s">
        <v>81</v>
      </c>
      <c r="AV138" s="14" t="s">
        <v>148</v>
      </c>
      <c r="AW138" s="14" t="s">
        <v>33</v>
      </c>
      <c r="AX138" s="14" t="s">
        <v>8</v>
      </c>
      <c r="AY138" s="267" t="s">
        <v>133</v>
      </c>
    </row>
    <row r="139" s="12" customFormat="1" ht="22.8" customHeight="1">
      <c r="A139" s="12"/>
      <c r="B139" s="210"/>
      <c r="C139" s="211"/>
      <c r="D139" s="212" t="s">
        <v>76</v>
      </c>
      <c r="E139" s="224" t="s">
        <v>157</v>
      </c>
      <c r="F139" s="224" t="s">
        <v>324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SUM(P140:P162)</f>
        <v>0</v>
      </c>
      <c r="Q139" s="218"/>
      <c r="R139" s="219">
        <f>SUM(R140:R162)</f>
        <v>0</v>
      </c>
      <c r="S139" s="218"/>
      <c r="T139" s="220">
        <f>SUM(T140:T162)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</v>
      </c>
      <c r="AT139" s="222" t="s">
        <v>76</v>
      </c>
      <c r="AU139" s="222" t="s">
        <v>8</v>
      </c>
      <c r="AY139" s="221" t="s">
        <v>133</v>
      </c>
      <c r="BK139" s="223">
        <f>SUM(BK140:BK162)</f>
        <v>0</v>
      </c>
    </row>
    <row r="140" s="2" customFormat="1" ht="24.15" customHeight="1">
      <c r="A140" s="37"/>
      <c r="B140" s="38"/>
      <c r="C140" s="226" t="s">
        <v>81</v>
      </c>
      <c r="D140" s="226" t="s">
        <v>136</v>
      </c>
      <c r="E140" s="227" t="s">
        <v>325</v>
      </c>
      <c r="F140" s="228" t="s">
        <v>326</v>
      </c>
      <c r="G140" s="229" t="s">
        <v>226</v>
      </c>
      <c r="H140" s="230">
        <v>8</v>
      </c>
      <c r="I140" s="231"/>
      <c r="J140" s="232">
        <f>ROUND(I140*H140,0)</f>
        <v>0</v>
      </c>
      <c r="K140" s="233"/>
      <c r="L140" s="43"/>
      <c r="M140" s="234" t="s">
        <v>1</v>
      </c>
      <c r="N140" s="235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148</v>
      </c>
      <c r="AT140" s="238" t="s">
        <v>136</v>
      </c>
      <c r="AU140" s="238" t="s">
        <v>81</v>
      </c>
      <c r="AY140" s="16" t="s">
        <v>133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</v>
      </c>
      <c r="BK140" s="239">
        <f>ROUND(I140*H140,0)</f>
        <v>0</v>
      </c>
      <c r="BL140" s="16" t="s">
        <v>148</v>
      </c>
      <c r="BM140" s="238" t="s">
        <v>327</v>
      </c>
    </row>
    <row r="141" s="2" customFormat="1" ht="24.15" customHeight="1">
      <c r="A141" s="37"/>
      <c r="B141" s="38"/>
      <c r="C141" s="226" t="s">
        <v>132</v>
      </c>
      <c r="D141" s="226" t="s">
        <v>136</v>
      </c>
      <c r="E141" s="227" t="s">
        <v>328</v>
      </c>
      <c r="F141" s="228" t="s">
        <v>329</v>
      </c>
      <c r="G141" s="229" t="s">
        <v>218</v>
      </c>
      <c r="H141" s="230">
        <v>22.920000000000002</v>
      </c>
      <c r="I141" s="231"/>
      <c r="J141" s="232">
        <f>ROUND(I141*H141,0)</f>
        <v>0</v>
      </c>
      <c r="K141" s="233"/>
      <c r="L141" s="43"/>
      <c r="M141" s="234" t="s">
        <v>1</v>
      </c>
      <c r="N141" s="235" t="s">
        <v>42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148</v>
      </c>
      <c r="AT141" s="238" t="s">
        <v>136</v>
      </c>
      <c r="AU141" s="238" t="s">
        <v>81</v>
      </c>
      <c r="AY141" s="16" t="s">
        <v>133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</v>
      </c>
      <c r="BK141" s="239">
        <f>ROUND(I141*H141,0)</f>
        <v>0</v>
      </c>
      <c r="BL141" s="16" t="s">
        <v>148</v>
      </c>
      <c r="BM141" s="238" t="s">
        <v>330</v>
      </c>
    </row>
    <row r="142" s="13" customFormat="1">
      <c r="A142" s="13"/>
      <c r="B142" s="245"/>
      <c r="C142" s="246"/>
      <c r="D142" s="247" t="s">
        <v>220</v>
      </c>
      <c r="E142" s="248" t="s">
        <v>1</v>
      </c>
      <c r="F142" s="249" t="s">
        <v>331</v>
      </c>
      <c r="G142" s="246"/>
      <c r="H142" s="250">
        <v>15.119999999999999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220</v>
      </c>
      <c r="AU142" s="256" t="s">
        <v>81</v>
      </c>
      <c r="AV142" s="13" t="s">
        <v>81</v>
      </c>
      <c r="AW142" s="13" t="s">
        <v>33</v>
      </c>
      <c r="AX142" s="13" t="s">
        <v>77</v>
      </c>
      <c r="AY142" s="256" t="s">
        <v>133</v>
      </c>
    </row>
    <row r="143" s="13" customFormat="1">
      <c r="A143" s="13"/>
      <c r="B143" s="245"/>
      <c r="C143" s="246"/>
      <c r="D143" s="247" t="s">
        <v>220</v>
      </c>
      <c r="E143" s="248" t="s">
        <v>1</v>
      </c>
      <c r="F143" s="249" t="s">
        <v>332</v>
      </c>
      <c r="G143" s="246"/>
      <c r="H143" s="250">
        <v>7.7999999999999998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220</v>
      </c>
      <c r="AU143" s="256" t="s">
        <v>81</v>
      </c>
      <c r="AV143" s="13" t="s">
        <v>81</v>
      </c>
      <c r="AW143" s="13" t="s">
        <v>33</v>
      </c>
      <c r="AX143" s="13" t="s">
        <v>77</v>
      </c>
      <c r="AY143" s="256" t="s">
        <v>133</v>
      </c>
    </row>
    <row r="144" s="14" customFormat="1">
      <c r="A144" s="14"/>
      <c r="B144" s="257"/>
      <c r="C144" s="258"/>
      <c r="D144" s="247" t="s">
        <v>220</v>
      </c>
      <c r="E144" s="259" t="s">
        <v>1</v>
      </c>
      <c r="F144" s="260" t="s">
        <v>222</v>
      </c>
      <c r="G144" s="258"/>
      <c r="H144" s="261">
        <v>22.920000000000002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220</v>
      </c>
      <c r="AU144" s="267" t="s">
        <v>81</v>
      </c>
      <c r="AV144" s="14" t="s">
        <v>148</v>
      </c>
      <c r="AW144" s="14" t="s">
        <v>33</v>
      </c>
      <c r="AX144" s="14" t="s">
        <v>8</v>
      </c>
      <c r="AY144" s="267" t="s">
        <v>133</v>
      </c>
    </row>
    <row r="145" s="2" customFormat="1" ht="24.15" customHeight="1">
      <c r="A145" s="37"/>
      <c r="B145" s="38"/>
      <c r="C145" s="226" t="s">
        <v>148</v>
      </c>
      <c r="D145" s="226" t="s">
        <v>136</v>
      </c>
      <c r="E145" s="227" t="s">
        <v>333</v>
      </c>
      <c r="F145" s="228" t="s">
        <v>334</v>
      </c>
      <c r="G145" s="229" t="s">
        <v>235</v>
      </c>
      <c r="H145" s="230">
        <v>46.600000000000001</v>
      </c>
      <c r="I145" s="231"/>
      <c r="J145" s="232">
        <f>ROUND(I145*H145,0)</f>
        <v>0</v>
      </c>
      <c r="K145" s="233"/>
      <c r="L145" s="43"/>
      <c r="M145" s="234" t="s">
        <v>1</v>
      </c>
      <c r="N145" s="235" t="s">
        <v>42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148</v>
      </c>
      <c r="AT145" s="238" t="s">
        <v>136</v>
      </c>
      <c r="AU145" s="238" t="s">
        <v>81</v>
      </c>
      <c r="AY145" s="16" t="s">
        <v>133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</v>
      </c>
      <c r="BK145" s="239">
        <f>ROUND(I145*H145,0)</f>
        <v>0</v>
      </c>
      <c r="BL145" s="16" t="s">
        <v>148</v>
      </c>
      <c r="BM145" s="238" t="s">
        <v>335</v>
      </c>
    </row>
    <row r="146" s="13" customFormat="1">
      <c r="A146" s="13"/>
      <c r="B146" s="245"/>
      <c r="C146" s="246"/>
      <c r="D146" s="247" t="s">
        <v>220</v>
      </c>
      <c r="E146" s="248" t="s">
        <v>1</v>
      </c>
      <c r="F146" s="249" t="s">
        <v>336</v>
      </c>
      <c r="G146" s="246"/>
      <c r="H146" s="250">
        <v>33.600000000000001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220</v>
      </c>
      <c r="AU146" s="256" t="s">
        <v>81</v>
      </c>
      <c r="AV146" s="13" t="s">
        <v>81</v>
      </c>
      <c r="AW146" s="13" t="s">
        <v>33</v>
      </c>
      <c r="AX146" s="13" t="s">
        <v>77</v>
      </c>
      <c r="AY146" s="256" t="s">
        <v>133</v>
      </c>
    </row>
    <row r="147" s="13" customFormat="1">
      <c r="A147" s="13"/>
      <c r="B147" s="245"/>
      <c r="C147" s="246"/>
      <c r="D147" s="247" t="s">
        <v>220</v>
      </c>
      <c r="E147" s="248" t="s">
        <v>1</v>
      </c>
      <c r="F147" s="249" t="s">
        <v>337</v>
      </c>
      <c r="G147" s="246"/>
      <c r="H147" s="250">
        <v>13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220</v>
      </c>
      <c r="AU147" s="256" t="s">
        <v>81</v>
      </c>
      <c r="AV147" s="13" t="s">
        <v>81</v>
      </c>
      <c r="AW147" s="13" t="s">
        <v>33</v>
      </c>
      <c r="AX147" s="13" t="s">
        <v>77</v>
      </c>
      <c r="AY147" s="256" t="s">
        <v>133</v>
      </c>
    </row>
    <row r="148" s="14" customFormat="1">
      <c r="A148" s="14"/>
      <c r="B148" s="257"/>
      <c r="C148" s="258"/>
      <c r="D148" s="247" t="s">
        <v>220</v>
      </c>
      <c r="E148" s="259" t="s">
        <v>1</v>
      </c>
      <c r="F148" s="260" t="s">
        <v>222</v>
      </c>
      <c r="G148" s="258"/>
      <c r="H148" s="261">
        <v>46.600000000000001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220</v>
      </c>
      <c r="AU148" s="267" t="s">
        <v>81</v>
      </c>
      <c r="AV148" s="14" t="s">
        <v>148</v>
      </c>
      <c r="AW148" s="14" t="s">
        <v>33</v>
      </c>
      <c r="AX148" s="14" t="s">
        <v>8</v>
      </c>
      <c r="AY148" s="267" t="s">
        <v>133</v>
      </c>
    </row>
    <row r="149" s="2" customFormat="1" ht="37.8" customHeight="1">
      <c r="A149" s="37"/>
      <c r="B149" s="38"/>
      <c r="C149" s="226" t="s">
        <v>152</v>
      </c>
      <c r="D149" s="226" t="s">
        <v>136</v>
      </c>
      <c r="E149" s="227" t="s">
        <v>338</v>
      </c>
      <c r="F149" s="228" t="s">
        <v>339</v>
      </c>
      <c r="G149" s="229" t="s">
        <v>218</v>
      </c>
      <c r="H149" s="230">
        <v>97.75</v>
      </c>
      <c r="I149" s="231"/>
      <c r="J149" s="232">
        <f>ROUND(I149*H149,0)</f>
        <v>0</v>
      </c>
      <c r="K149" s="233"/>
      <c r="L149" s="43"/>
      <c r="M149" s="234" t="s">
        <v>1</v>
      </c>
      <c r="N149" s="235" t="s">
        <v>42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148</v>
      </c>
      <c r="AT149" s="238" t="s">
        <v>136</v>
      </c>
      <c r="AU149" s="238" t="s">
        <v>81</v>
      </c>
      <c r="AY149" s="16" t="s">
        <v>133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</v>
      </c>
      <c r="BK149" s="239">
        <f>ROUND(I149*H149,0)</f>
        <v>0</v>
      </c>
      <c r="BL149" s="16" t="s">
        <v>148</v>
      </c>
      <c r="BM149" s="238" t="s">
        <v>340</v>
      </c>
    </row>
    <row r="150" s="2" customFormat="1" ht="24.15" customHeight="1">
      <c r="A150" s="37"/>
      <c r="B150" s="38"/>
      <c r="C150" s="226" t="s">
        <v>157</v>
      </c>
      <c r="D150" s="226" t="s">
        <v>136</v>
      </c>
      <c r="E150" s="227" t="s">
        <v>341</v>
      </c>
      <c r="F150" s="228" t="s">
        <v>342</v>
      </c>
      <c r="G150" s="229" t="s">
        <v>235</v>
      </c>
      <c r="H150" s="230">
        <v>8.4000000000000004</v>
      </c>
      <c r="I150" s="231"/>
      <c r="J150" s="232">
        <f>ROUND(I150*H150,0)</f>
        <v>0</v>
      </c>
      <c r="K150" s="233"/>
      <c r="L150" s="43"/>
      <c r="M150" s="234" t="s">
        <v>1</v>
      </c>
      <c r="N150" s="235" t="s">
        <v>42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148</v>
      </c>
      <c r="AT150" s="238" t="s">
        <v>136</v>
      </c>
      <c r="AU150" s="238" t="s">
        <v>81</v>
      </c>
      <c r="AY150" s="16" t="s">
        <v>133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</v>
      </c>
      <c r="BK150" s="239">
        <f>ROUND(I150*H150,0)</f>
        <v>0</v>
      </c>
      <c r="BL150" s="16" t="s">
        <v>148</v>
      </c>
      <c r="BM150" s="238" t="s">
        <v>343</v>
      </c>
    </row>
    <row r="151" s="13" customFormat="1">
      <c r="A151" s="13"/>
      <c r="B151" s="245"/>
      <c r="C151" s="246"/>
      <c r="D151" s="247" t="s">
        <v>220</v>
      </c>
      <c r="E151" s="248" t="s">
        <v>1</v>
      </c>
      <c r="F151" s="249" t="s">
        <v>344</v>
      </c>
      <c r="G151" s="246"/>
      <c r="H151" s="250">
        <v>8.4000000000000004</v>
      </c>
      <c r="I151" s="251"/>
      <c r="J151" s="246"/>
      <c r="K151" s="246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220</v>
      </c>
      <c r="AU151" s="256" t="s">
        <v>81</v>
      </c>
      <c r="AV151" s="13" t="s">
        <v>81</v>
      </c>
      <c r="AW151" s="13" t="s">
        <v>33</v>
      </c>
      <c r="AX151" s="13" t="s">
        <v>77</v>
      </c>
      <c r="AY151" s="256" t="s">
        <v>133</v>
      </c>
    </row>
    <row r="152" s="14" customFormat="1">
      <c r="A152" s="14"/>
      <c r="B152" s="257"/>
      <c r="C152" s="258"/>
      <c r="D152" s="247" t="s">
        <v>220</v>
      </c>
      <c r="E152" s="259" t="s">
        <v>1</v>
      </c>
      <c r="F152" s="260" t="s">
        <v>222</v>
      </c>
      <c r="G152" s="258"/>
      <c r="H152" s="261">
        <v>8.4000000000000004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220</v>
      </c>
      <c r="AU152" s="267" t="s">
        <v>81</v>
      </c>
      <c r="AV152" s="14" t="s">
        <v>148</v>
      </c>
      <c r="AW152" s="14" t="s">
        <v>33</v>
      </c>
      <c r="AX152" s="14" t="s">
        <v>8</v>
      </c>
      <c r="AY152" s="267" t="s">
        <v>133</v>
      </c>
    </row>
    <row r="153" s="2" customFormat="1" ht="37.8" customHeight="1">
      <c r="A153" s="37"/>
      <c r="B153" s="38"/>
      <c r="C153" s="226" t="s">
        <v>161</v>
      </c>
      <c r="D153" s="226" t="s">
        <v>136</v>
      </c>
      <c r="E153" s="227" t="s">
        <v>345</v>
      </c>
      <c r="F153" s="228" t="s">
        <v>346</v>
      </c>
      <c r="G153" s="229" t="s">
        <v>218</v>
      </c>
      <c r="H153" s="230">
        <v>19.559999999999999</v>
      </c>
      <c r="I153" s="231"/>
      <c r="J153" s="232">
        <f>ROUND(I153*H153,0)</f>
        <v>0</v>
      </c>
      <c r="K153" s="233"/>
      <c r="L153" s="43"/>
      <c r="M153" s="234" t="s">
        <v>1</v>
      </c>
      <c r="N153" s="235" t="s">
        <v>42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148</v>
      </c>
      <c r="AT153" s="238" t="s">
        <v>136</v>
      </c>
      <c r="AU153" s="238" t="s">
        <v>81</v>
      </c>
      <c r="AY153" s="16" t="s">
        <v>133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</v>
      </c>
      <c r="BK153" s="239">
        <f>ROUND(I153*H153,0)</f>
        <v>0</v>
      </c>
      <c r="BL153" s="16" t="s">
        <v>148</v>
      </c>
      <c r="BM153" s="238" t="s">
        <v>347</v>
      </c>
    </row>
    <row r="154" s="13" customFormat="1">
      <c r="A154" s="13"/>
      <c r="B154" s="245"/>
      <c r="C154" s="246"/>
      <c r="D154" s="247" t="s">
        <v>220</v>
      </c>
      <c r="E154" s="248" t="s">
        <v>1</v>
      </c>
      <c r="F154" s="249" t="s">
        <v>348</v>
      </c>
      <c r="G154" s="246"/>
      <c r="H154" s="250">
        <v>12.060000000000001</v>
      </c>
      <c r="I154" s="251"/>
      <c r="J154" s="246"/>
      <c r="K154" s="246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220</v>
      </c>
      <c r="AU154" s="256" t="s">
        <v>81</v>
      </c>
      <c r="AV154" s="13" t="s">
        <v>81</v>
      </c>
      <c r="AW154" s="13" t="s">
        <v>33</v>
      </c>
      <c r="AX154" s="13" t="s">
        <v>77</v>
      </c>
      <c r="AY154" s="256" t="s">
        <v>133</v>
      </c>
    </row>
    <row r="155" s="13" customFormat="1">
      <c r="A155" s="13"/>
      <c r="B155" s="245"/>
      <c r="C155" s="246"/>
      <c r="D155" s="247" t="s">
        <v>220</v>
      </c>
      <c r="E155" s="248" t="s">
        <v>1</v>
      </c>
      <c r="F155" s="249" t="s">
        <v>349</v>
      </c>
      <c r="G155" s="246"/>
      <c r="H155" s="250">
        <v>7.5</v>
      </c>
      <c r="I155" s="251"/>
      <c r="J155" s="246"/>
      <c r="K155" s="246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220</v>
      </c>
      <c r="AU155" s="256" t="s">
        <v>81</v>
      </c>
      <c r="AV155" s="13" t="s">
        <v>81</v>
      </c>
      <c r="AW155" s="13" t="s">
        <v>33</v>
      </c>
      <c r="AX155" s="13" t="s">
        <v>77</v>
      </c>
      <c r="AY155" s="256" t="s">
        <v>133</v>
      </c>
    </row>
    <row r="156" s="14" customFormat="1">
      <c r="A156" s="14"/>
      <c r="B156" s="257"/>
      <c r="C156" s="258"/>
      <c r="D156" s="247" t="s">
        <v>220</v>
      </c>
      <c r="E156" s="259" t="s">
        <v>1</v>
      </c>
      <c r="F156" s="260" t="s">
        <v>222</v>
      </c>
      <c r="G156" s="258"/>
      <c r="H156" s="261">
        <v>19.559999999999999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220</v>
      </c>
      <c r="AU156" s="267" t="s">
        <v>81</v>
      </c>
      <c r="AV156" s="14" t="s">
        <v>148</v>
      </c>
      <c r="AW156" s="14" t="s">
        <v>33</v>
      </c>
      <c r="AX156" s="14" t="s">
        <v>8</v>
      </c>
      <c r="AY156" s="267" t="s">
        <v>133</v>
      </c>
    </row>
    <row r="157" s="2" customFormat="1" ht="14.4" customHeight="1">
      <c r="A157" s="37"/>
      <c r="B157" s="38"/>
      <c r="C157" s="226" t="s">
        <v>165</v>
      </c>
      <c r="D157" s="226" t="s">
        <v>136</v>
      </c>
      <c r="E157" s="227" t="s">
        <v>350</v>
      </c>
      <c r="F157" s="228" t="s">
        <v>351</v>
      </c>
      <c r="G157" s="229" t="s">
        <v>218</v>
      </c>
      <c r="H157" s="230">
        <v>97.75</v>
      </c>
      <c r="I157" s="231"/>
      <c r="J157" s="232">
        <f>ROUND(I157*H157,0)</f>
        <v>0</v>
      </c>
      <c r="K157" s="233"/>
      <c r="L157" s="43"/>
      <c r="M157" s="234" t="s">
        <v>1</v>
      </c>
      <c r="N157" s="235" t="s">
        <v>42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148</v>
      </c>
      <c r="AT157" s="238" t="s">
        <v>136</v>
      </c>
      <c r="AU157" s="238" t="s">
        <v>81</v>
      </c>
      <c r="AY157" s="16" t="s">
        <v>133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</v>
      </c>
      <c r="BK157" s="239">
        <f>ROUND(I157*H157,0)</f>
        <v>0</v>
      </c>
      <c r="BL157" s="16" t="s">
        <v>148</v>
      </c>
      <c r="BM157" s="238" t="s">
        <v>352</v>
      </c>
    </row>
    <row r="158" s="13" customFormat="1">
      <c r="A158" s="13"/>
      <c r="B158" s="245"/>
      <c r="C158" s="246"/>
      <c r="D158" s="247" t="s">
        <v>220</v>
      </c>
      <c r="E158" s="248" t="s">
        <v>1</v>
      </c>
      <c r="F158" s="249" t="s">
        <v>353</v>
      </c>
      <c r="G158" s="246"/>
      <c r="H158" s="250">
        <v>19.289999999999999</v>
      </c>
      <c r="I158" s="251"/>
      <c r="J158" s="246"/>
      <c r="K158" s="246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220</v>
      </c>
      <c r="AU158" s="256" t="s">
        <v>81</v>
      </c>
      <c r="AV158" s="13" t="s">
        <v>81</v>
      </c>
      <c r="AW158" s="13" t="s">
        <v>33</v>
      </c>
      <c r="AX158" s="13" t="s">
        <v>77</v>
      </c>
      <c r="AY158" s="256" t="s">
        <v>133</v>
      </c>
    </row>
    <row r="159" s="13" customFormat="1">
      <c r="A159" s="13"/>
      <c r="B159" s="245"/>
      <c r="C159" s="246"/>
      <c r="D159" s="247" t="s">
        <v>220</v>
      </c>
      <c r="E159" s="248" t="s">
        <v>1</v>
      </c>
      <c r="F159" s="249" t="s">
        <v>354</v>
      </c>
      <c r="G159" s="246"/>
      <c r="H159" s="250">
        <v>52.456000000000003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220</v>
      </c>
      <c r="AU159" s="256" t="s">
        <v>81</v>
      </c>
      <c r="AV159" s="13" t="s">
        <v>81</v>
      </c>
      <c r="AW159" s="13" t="s">
        <v>33</v>
      </c>
      <c r="AX159" s="13" t="s">
        <v>77</v>
      </c>
      <c r="AY159" s="256" t="s">
        <v>133</v>
      </c>
    </row>
    <row r="160" s="13" customFormat="1">
      <c r="A160" s="13"/>
      <c r="B160" s="245"/>
      <c r="C160" s="246"/>
      <c r="D160" s="247" t="s">
        <v>220</v>
      </c>
      <c r="E160" s="248" t="s">
        <v>1</v>
      </c>
      <c r="F160" s="249" t="s">
        <v>355</v>
      </c>
      <c r="G160" s="246"/>
      <c r="H160" s="250">
        <v>3.875</v>
      </c>
      <c r="I160" s="251"/>
      <c r="J160" s="246"/>
      <c r="K160" s="246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220</v>
      </c>
      <c r="AU160" s="256" t="s">
        <v>81</v>
      </c>
      <c r="AV160" s="13" t="s">
        <v>81</v>
      </c>
      <c r="AW160" s="13" t="s">
        <v>33</v>
      </c>
      <c r="AX160" s="13" t="s">
        <v>77</v>
      </c>
      <c r="AY160" s="256" t="s">
        <v>133</v>
      </c>
    </row>
    <row r="161" s="13" customFormat="1">
      <c r="A161" s="13"/>
      <c r="B161" s="245"/>
      <c r="C161" s="246"/>
      <c r="D161" s="247" t="s">
        <v>220</v>
      </c>
      <c r="E161" s="248" t="s">
        <v>1</v>
      </c>
      <c r="F161" s="249" t="s">
        <v>356</v>
      </c>
      <c r="G161" s="246"/>
      <c r="H161" s="250">
        <v>22.129000000000001</v>
      </c>
      <c r="I161" s="251"/>
      <c r="J161" s="246"/>
      <c r="K161" s="246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220</v>
      </c>
      <c r="AU161" s="256" t="s">
        <v>81</v>
      </c>
      <c r="AV161" s="13" t="s">
        <v>81</v>
      </c>
      <c r="AW161" s="13" t="s">
        <v>33</v>
      </c>
      <c r="AX161" s="13" t="s">
        <v>77</v>
      </c>
      <c r="AY161" s="256" t="s">
        <v>133</v>
      </c>
    </row>
    <row r="162" s="14" customFormat="1">
      <c r="A162" s="14"/>
      <c r="B162" s="257"/>
      <c r="C162" s="258"/>
      <c r="D162" s="247" t="s">
        <v>220</v>
      </c>
      <c r="E162" s="259" t="s">
        <v>1</v>
      </c>
      <c r="F162" s="260" t="s">
        <v>222</v>
      </c>
      <c r="G162" s="258"/>
      <c r="H162" s="261">
        <v>97.75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7" t="s">
        <v>220</v>
      </c>
      <c r="AU162" s="267" t="s">
        <v>81</v>
      </c>
      <c r="AV162" s="14" t="s">
        <v>148</v>
      </c>
      <c r="AW162" s="14" t="s">
        <v>33</v>
      </c>
      <c r="AX162" s="14" t="s">
        <v>8</v>
      </c>
      <c r="AY162" s="267" t="s">
        <v>133</v>
      </c>
    </row>
    <row r="163" s="12" customFormat="1" ht="25.92" customHeight="1">
      <c r="A163" s="12"/>
      <c r="B163" s="210"/>
      <c r="C163" s="211"/>
      <c r="D163" s="212" t="s">
        <v>76</v>
      </c>
      <c r="E163" s="213" t="s">
        <v>278</v>
      </c>
      <c r="F163" s="213" t="s">
        <v>279</v>
      </c>
      <c r="G163" s="211"/>
      <c r="H163" s="211"/>
      <c r="I163" s="214"/>
      <c r="J163" s="215">
        <f>BK163</f>
        <v>0</v>
      </c>
      <c r="K163" s="211"/>
      <c r="L163" s="216"/>
      <c r="M163" s="217"/>
      <c r="N163" s="218"/>
      <c r="O163" s="218"/>
      <c r="P163" s="219">
        <f>P164+P173+P197+P199+P204+P213+P217+P222+P225</f>
        <v>0</v>
      </c>
      <c r="Q163" s="218"/>
      <c r="R163" s="219">
        <f>R164+R173+R197+R199+R204+R213+R217+R222+R225</f>
        <v>0.0014500000000000001</v>
      </c>
      <c r="S163" s="218"/>
      <c r="T163" s="220">
        <f>T164+T173+T197+T199+T204+T213+T217+T222+T225</f>
        <v>64.323999999999998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81</v>
      </c>
      <c r="AT163" s="222" t="s">
        <v>76</v>
      </c>
      <c r="AU163" s="222" t="s">
        <v>77</v>
      </c>
      <c r="AY163" s="221" t="s">
        <v>133</v>
      </c>
      <c r="BK163" s="223">
        <f>BK164+BK173+BK197+BK199+BK204+BK213+BK217+BK222+BK225</f>
        <v>0</v>
      </c>
    </row>
    <row r="164" s="12" customFormat="1" ht="22.8" customHeight="1">
      <c r="A164" s="12"/>
      <c r="B164" s="210"/>
      <c r="C164" s="211"/>
      <c r="D164" s="212" t="s">
        <v>76</v>
      </c>
      <c r="E164" s="224" t="s">
        <v>357</v>
      </c>
      <c r="F164" s="224" t="s">
        <v>358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SUM(P165:P172)</f>
        <v>0</v>
      </c>
      <c r="Q164" s="218"/>
      <c r="R164" s="219">
        <f>SUM(R165:R172)</f>
        <v>0</v>
      </c>
      <c r="S164" s="218"/>
      <c r="T164" s="220">
        <f>SUM(T165:T172)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81</v>
      </c>
      <c r="AT164" s="222" t="s">
        <v>76</v>
      </c>
      <c r="AU164" s="222" t="s">
        <v>8</v>
      </c>
      <c r="AY164" s="221" t="s">
        <v>133</v>
      </c>
      <c r="BK164" s="223">
        <f>SUM(BK165:BK172)</f>
        <v>0</v>
      </c>
    </row>
    <row r="165" s="2" customFormat="1" ht="49.05" customHeight="1">
      <c r="A165" s="37"/>
      <c r="B165" s="38"/>
      <c r="C165" s="226" t="s">
        <v>173</v>
      </c>
      <c r="D165" s="226" t="s">
        <v>136</v>
      </c>
      <c r="E165" s="227" t="s">
        <v>359</v>
      </c>
      <c r="F165" s="228" t="s">
        <v>360</v>
      </c>
      <c r="G165" s="229" t="s">
        <v>218</v>
      </c>
      <c r="H165" s="230">
        <v>23.890000000000001</v>
      </c>
      <c r="I165" s="231"/>
      <c r="J165" s="232">
        <f>ROUND(I165*H165,0)</f>
        <v>0</v>
      </c>
      <c r="K165" s="233"/>
      <c r="L165" s="43"/>
      <c r="M165" s="234" t="s">
        <v>1</v>
      </c>
      <c r="N165" s="235" t="s">
        <v>42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284</v>
      </c>
      <c r="AT165" s="238" t="s">
        <v>136</v>
      </c>
      <c r="AU165" s="238" t="s">
        <v>81</v>
      </c>
      <c r="AY165" s="16" t="s">
        <v>133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</v>
      </c>
      <c r="BK165" s="239">
        <f>ROUND(I165*H165,0)</f>
        <v>0</v>
      </c>
      <c r="BL165" s="16" t="s">
        <v>284</v>
      </c>
      <c r="BM165" s="238" t="s">
        <v>361</v>
      </c>
    </row>
    <row r="166" s="13" customFormat="1">
      <c r="A166" s="13"/>
      <c r="B166" s="245"/>
      <c r="C166" s="246"/>
      <c r="D166" s="247" t="s">
        <v>220</v>
      </c>
      <c r="E166" s="248" t="s">
        <v>1</v>
      </c>
      <c r="F166" s="249" t="s">
        <v>362</v>
      </c>
      <c r="G166" s="246"/>
      <c r="H166" s="250">
        <v>23.890000000000001</v>
      </c>
      <c r="I166" s="251"/>
      <c r="J166" s="246"/>
      <c r="K166" s="246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220</v>
      </c>
      <c r="AU166" s="256" t="s">
        <v>81</v>
      </c>
      <c r="AV166" s="13" t="s">
        <v>81</v>
      </c>
      <c r="AW166" s="13" t="s">
        <v>33</v>
      </c>
      <c r="AX166" s="13" t="s">
        <v>77</v>
      </c>
      <c r="AY166" s="256" t="s">
        <v>133</v>
      </c>
    </row>
    <row r="167" s="14" customFormat="1">
      <c r="A167" s="14"/>
      <c r="B167" s="257"/>
      <c r="C167" s="258"/>
      <c r="D167" s="247" t="s">
        <v>220</v>
      </c>
      <c r="E167" s="259" t="s">
        <v>1</v>
      </c>
      <c r="F167" s="260" t="s">
        <v>222</v>
      </c>
      <c r="G167" s="258"/>
      <c r="H167" s="261">
        <v>23.890000000000001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220</v>
      </c>
      <c r="AU167" s="267" t="s">
        <v>81</v>
      </c>
      <c r="AV167" s="14" t="s">
        <v>148</v>
      </c>
      <c r="AW167" s="14" t="s">
        <v>33</v>
      </c>
      <c r="AX167" s="14" t="s">
        <v>8</v>
      </c>
      <c r="AY167" s="267" t="s">
        <v>133</v>
      </c>
    </row>
    <row r="168" s="2" customFormat="1" ht="24.15" customHeight="1">
      <c r="A168" s="37"/>
      <c r="B168" s="38"/>
      <c r="C168" s="226" t="s">
        <v>177</v>
      </c>
      <c r="D168" s="226" t="s">
        <v>136</v>
      </c>
      <c r="E168" s="227" t="s">
        <v>363</v>
      </c>
      <c r="F168" s="228" t="s">
        <v>364</v>
      </c>
      <c r="G168" s="229" t="s">
        <v>235</v>
      </c>
      <c r="H168" s="230">
        <v>10.199999999999999</v>
      </c>
      <c r="I168" s="231"/>
      <c r="J168" s="232">
        <f>ROUND(I168*H168,0)</f>
        <v>0</v>
      </c>
      <c r="K168" s="233"/>
      <c r="L168" s="43"/>
      <c r="M168" s="234" t="s">
        <v>1</v>
      </c>
      <c r="N168" s="235" t="s">
        <v>42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284</v>
      </c>
      <c r="AT168" s="238" t="s">
        <v>136</v>
      </c>
      <c r="AU168" s="238" t="s">
        <v>81</v>
      </c>
      <c r="AY168" s="16" t="s">
        <v>133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</v>
      </c>
      <c r="BK168" s="239">
        <f>ROUND(I168*H168,0)</f>
        <v>0</v>
      </c>
      <c r="BL168" s="16" t="s">
        <v>284</v>
      </c>
      <c r="BM168" s="238" t="s">
        <v>365</v>
      </c>
    </row>
    <row r="169" s="13" customFormat="1">
      <c r="A169" s="13"/>
      <c r="B169" s="245"/>
      <c r="C169" s="246"/>
      <c r="D169" s="247" t="s">
        <v>220</v>
      </c>
      <c r="E169" s="248" t="s">
        <v>1</v>
      </c>
      <c r="F169" s="249" t="s">
        <v>366</v>
      </c>
      <c r="G169" s="246"/>
      <c r="H169" s="250">
        <v>10.199999999999999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220</v>
      </c>
      <c r="AU169" s="256" t="s">
        <v>81</v>
      </c>
      <c r="AV169" s="13" t="s">
        <v>81</v>
      </c>
      <c r="AW169" s="13" t="s">
        <v>33</v>
      </c>
      <c r="AX169" s="13" t="s">
        <v>77</v>
      </c>
      <c r="AY169" s="256" t="s">
        <v>133</v>
      </c>
    </row>
    <row r="170" s="14" customFormat="1">
      <c r="A170" s="14"/>
      <c r="B170" s="257"/>
      <c r="C170" s="258"/>
      <c r="D170" s="247" t="s">
        <v>220</v>
      </c>
      <c r="E170" s="259" t="s">
        <v>1</v>
      </c>
      <c r="F170" s="260" t="s">
        <v>222</v>
      </c>
      <c r="G170" s="258"/>
      <c r="H170" s="261">
        <v>10.199999999999999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220</v>
      </c>
      <c r="AU170" s="267" t="s">
        <v>81</v>
      </c>
      <c r="AV170" s="14" t="s">
        <v>148</v>
      </c>
      <c r="AW170" s="14" t="s">
        <v>33</v>
      </c>
      <c r="AX170" s="14" t="s">
        <v>8</v>
      </c>
      <c r="AY170" s="267" t="s">
        <v>133</v>
      </c>
    </row>
    <row r="171" s="2" customFormat="1" ht="24.15" customHeight="1">
      <c r="A171" s="37"/>
      <c r="B171" s="38"/>
      <c r="C171" s="226" t="s">
        <v>183</v>
      </c>
      <c r="D171" s="226" t="s">
        <v>136</v>
      </c>
      <c r="E171" s="227" t="s">
        <v>367</v>
      </c>
      <c r="F171" s="228" t="s">
        <v>368</v>
      </c>
      <c r="G171" s="229" t="s">
        <v>226</v>
      </c>
      <c r="H171" s="230">
        <v>100</v>
      </c>
      <c r="I171" s="231"/>
      <c r="J171" s="232">
        <f>ROUND(I171*H171,0)</f>
        <v>0</v>
      </c>
      <c r="K171" s="233"/>
      <c r="L171" s="43"/>
      <c r="M171" s="234" t="s">
        <v>1</v>
      </c>
      <c r="N171" s="235" t="s">
        <v>42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284</v>
      </c>
      <c r="AT171" s="238" t="s">
        <v>136</v>
      </c>
      <c r="AU171" s="238" t="s">
        <v>81</v>
      </c>
      <c r="AY171" s="16" t="s">
        <v>133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</v>
      </c>
      <c r="BK171" s="239">
        <f>ROUND(I171*H171,0)</f>
        <v>0</v>
      </c>
      <c r="BL171" s="16" t="s">
        <v>284</v>
      </c>
      <c r="BM171" s="238" t="s">
        <v>369</v>
      </c>
    </row>
    <row r="172" s="2" customFormat="1" ht="37.8" customHeight="1">
      <c r="A172" s="37"/>
      <c r="B172" s="38"/>
      <c r="C172" s="226" t="s">
        <v>187</v>
      </c>
      <c r="D172" s="226" t="s">
        <v>136</v>
      </c>
      <c r="E172" s="227" t="s">
        <v>370</v>
      </c>
      <c r="F172" s="228" t="s">
        <v>371</v>
      </c>
      <c r="G172" s="229" t="s">
        <v>372</v>
      </c>
      <c r="H172" s="271"/>
      <c r="I172" s="231"/>
      <c r="J172" s="232">
        <f>ROUND(I172*H172,0)</f>
        <v>0</v>
      </c>
      <c r="K172" s="233"/>
      <c r="L172" s="43"/>
      <c r="M172" s="234" t="s">
        <v>1</v>
      </c>
      <c r="N172" s="235" t="s">
        <v>42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284</v>
      </c>
      <c r="AT172" s="238" t="s">
        <v>136</v>
      </c>
      <c r="AU172" s="238" t="s">
        <v>81</v>
      </c>
      <c r="AY172" s="16" t="s">
        <v>133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</v>
      </c>
      <c r="BK172" s="239">
        <f>ROUND(I172*H172,0)</f>
        <v>0</v>
      </c>
      <c r="BL172" s="16" t="s">
        <v>284</v>
      </c>
      <c r="BM172" s="238" t="s">
        <v>373</v>
      </c>
    </row>
    <row r="173" s="12" customFormat="1" ht="22.8" customHeight="1">
      <c r="A173" s="12"/>
      <c r="B173" s="210"/>
      <c r="C173" s="211"/>
      <c r="D173" s="212" t="s">
        <v>76</v>
      </c>
      <c r="E173" s="224" t="s">
        <v>173</v>
      </c>
      <c r="F173" s="224" t="s">
        <v>228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SUM(P174:P196)</f>
        <v>0</v>
      </c>
      <c r="Q173" s="218"/>
      <c r="R173" s="219">
        <f>SUM(R174:R196)</f>
        <v>0.0014500000000000001</v>
      </c>
      <c r="S173" s="218"/>
      <c r="T173" s="220">
        <f>SUM(T174:T196)</f>
        <v>64.323999999999998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</v>
      </c>
      <c r="AT173" s="222" t="s">
        <v>76</v>
      </c>
      <c r="AU173" s="222" t="s">
        <v>8</v>
      </c>
      <c r="AY173" s="221" t="s">
        <v>133</v>
      </c>
      <c r="BK173" s="223">
        <f>SUM(BK174:BK196)</f>
        <v>0</v>
      </c>
    </row>
    <row r="174" s="2" customFormat="1" ht="14.4" customHeight="1">
      <c r="A174" s="37"/>
      <c r="B174" s="38"/>
      <c r="C174" s="226" t="s">
        <v>191</v>
      </c>
      <c r="D174" s="226" t="s">
        <v>136</v>
      </c>
      <c r="E174" s="227" t="s">
        <v>374</v>
      </c>
      <c r="F174" s="228" t="s">
        <v>375</v>
      </c>
      <c r="G174" s="229" t="s">
        <v>376</v>
      </c>
      <c r="H174" s="230">
        <v>145</v>
      </c>
      <c r="I174" s="231"/>
      <c r="J174" s="232">
        <f>ROUND(I174*H174,0)</f>
        <v>0</v>
      </c>
      <c r="K174" s="233"/>
      <c r="L174" s="43"/>
      <c r="M174" s="234" t="s">
        <v>1</v>
      </c>
      <c r="N174" s="235" t="s">
        <v>42</v>
      </c>
      <c r="O174" s="90"/>
      <c r="P174" s="236">
        <f>O174*H174</f>
        <v>0</v>
      </c>
      <c r="Q174" s="236">
        <v>1.0000000000000001E-05</v>
      </c>
      <c r="R174" s="236">
        <f>Q174*H174</f>
        <v>0.0014500000000000001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148</v>
      </c>
      <c r="AT174" s="238" t="s">
        <v>136</v>
      </c>
      <c r="AU174" s="238" t="s">
        <v>81</v>
      </c>
      <c r="AY174" s="16" t="s">
        <v>133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</v>
      </c>
      <c r="BK174" s="239">
        <f>ROUND(I174*H174,0)</f>
        <v>0</v>
      </c>
      <c r="BL174" s="16" t="s">
        <v>148</v>
      </c>
      <c r="BM174" s="238" t="s">
        <v>377</v>
      </c>
    </row>
    <row r="175" s="2" customFormat="1" ht="37.8" customHeight="1">
      <c r="A175" s="37"/>
      <c r="B175" s="38"/>
      <c r="C175" s="226" t="s">
        <v>197</v>
      </c>
      <c r="D175" s="226" t="s">
        <v>136</v>
      </c>
      <c r="E175" s="227" t="s">
        <v>378</v>
      </c>
      <c r="F175" s="228" t="s">
        <v>379</v>
      </c>
      <c r="G175" s="229" t="s">
        <v>218</v>
      </c>
      <c r="H175" s="230">
        <v>116.02500000000001</v>
      </c>
      <c r="I175" s="231"/>
      <c r="J175" s="232">
        <f>ROUND(I175*H175,0)</f>
        <v>0</v>
      </c>
      <c r="K175" s="233"/>
      <c r="L175" s="43"/>
      <c r="M175" s="234" t="s">
        <v>1</v>
      </c>
      <c r="N175" s="235" t="s">
        <v>42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148</v>
      </c>
      <c r="AT175" s="238" t="s">
        <v>136</v>
      </c>
      <c r="AU175" s="238" t="s">
        <v>81</v>
      </c>
      <c r="AY175" s="16" t="s">
        <v>133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</v>
      </c>
      <c r="BK175" s="239">
        <f>ROUND(I175*H175,0)</f>
        <v>0</v>
      </c>
      <c r="BL175" s="16" t="s">
        <v>148</v>
      </c>
      <c r="BM175" s="238" t="s">
        <v>380</v>
      </c>
    </row>
    <row r="176" s="13" customFormat="1">
      <c r="A176" s="13"/>
      <c r="B176" s="245"/>
      <c r="C176" s="246"/>
      <c r="D176" s="247" t="s">
        <v>220</v>
      </c>
      <c r="E176" s="248" t="s">
        <v>1</v>
      </c>
      <c r="F176" s="249" t="s">
        <v>381</v>
      </c>
      <c r="G176" s="246"/>
      <c r="H176" s="250">
        <v>116.02500000000001</v>
      </c>
      <c r="I176" s="251"/>
      <c r="J176" s="246"/>
      <c r="K176" s="246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220</v>
      </c>
      <c r="AU176" s="256" t="s">
        <v>81</v>
      </c>
      <c r="AV176" s="13" t="s">
        <v>81</v>
      </c>
      <c r="AW176" s="13" t="s">
        <v>33</v>
      </c>
      <c r="AX176" s="13" t="s">
        <v>77</v>
      </c>
      <c r="AY176" s="256" t="s">
        <v>133</v>
      </c>
    </row>
    <row r="177" s="14" customFormat="1">
      <c r="A177" s="14"/>
      <c r="B177" s="257"/>
      <c r="C177" s="258"/>
      <c r="D177" s="247" t="s">
        <v>220</v>
      </c>
      <c r="E177" s="259" t="s">
        <v>1</v>
      </c>
      <c r="F177" s="260" t="s">
        <v>222</v>
      </c>
      <c r="G177" s="258"/>
      <c r="H177" s="261">
        <v>116.02500000000001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7" t="s">
        <v>220</v>
      </c>
      <c r="AU177" s="267" t="s">
        <v>81</v>
      </c>
      <c r="AV177" s="14" t="s">
        <v>148</v>
      </c>
      <c r="AW177" s="14" t="s">
        <v>33</v>
      </c>
      <c r="AX177" s="14" t="s">
        <v>8</v>
      </c>
      <c r="AY177" s="267" t="s">
        <v>133</v>
      </c>
    </row>
    <row r="178" s="2" customFormat="1" ht="49.05" customHeight="1">
      <c r="A178" s="37"/>
      <c r="B178" s="38"/>
      <c r="C178" s="226" t="s">
        <v>9</v>
      </c>
      <c r="D178" s="226" t="s">
        <v>136</v>
      </c>
      <c r="E178" s="227" t="s">
        <v>382</v>
      </c>
      <c r="F178" s="228" t="s">
        <v>383</v>
      </c>
      <c r="G178" s="229" t="s">
        <v>218</v>
      </c>
      <c r="H178" s="230">
        <v>3481.5</v>
      </c>
      <c r="I178" s="231"/>
      <c r="J178" s="232">
        <f>ROUND(I178*H178,0)</f>
        <v>0</v>
      </c>
      <c r="K178" s="233"/>
      <c r="L178" s="43"/>
      <c r="M178" s="234" t="s">
        <v>1</v>
      </c>
      <c r="N178" s="235" t="s">
        <v>42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148</v>
      </c>
      <c r="AT178" s="238" t="s">
        <v>136</v>
      </c>
      <c r="AU178" s="238" t="s">
        <v>81</v>
      </c>
      <c r="AY178" s="16" t="s">
        <v>133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</v>
      </c>
      <c r="BK178" s="239">
        <f>ROUND(I178*H178,0)</f>
        <v>0</v>
      </c>
      <c r="BL178" s="16" t="s">
        <v>148</v>
      </c>
      <c r="BM178" s="238" t="s">
        <v>384</v>
      </c>
    </row>
    <row r="179" s="13" customFormat="1">
      <c r="A179" s="13"/>
      <c r="B179" s="245"/>
      <c r="C179" s="246"/>
      <c r="D179" s="247" t="s">
        <v>220</v>
      </c>
      <c r="E179" s="248" t="s">
        <v>1</v>
      </c>
      <c r="F179" s="249" t="s">
        <v>385</v>
      </c>
      <c r="G179" s="246"/>
      <c r="H179" s="250">
        <v>3481.5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220</v>
      </c>
      <c r="AU179" s="256" t="s">
        <v>81</v>
      </c>
      <c r="AV179" s="13" t="s">
        <v>81</v>
      </c>
      <c r="AW179" s="13" t="s">
        <v>33</v>
      </c>
      <c r="AX179" s="13" t="s">
        <v>77</v>
      </c>
      <c r="AY179" s="256" t="s">
        <v>133</v>
      </c>
    </row>
    <row r="180" s="14" customFormat="1">
      <c r="A180" s="14"/>
      <c r="B180" s="257"/>
      <c r="C180" s="258"/>
      <c r="D180" s="247" t="s">
        <v>220</v>
      </c>
      <c r="E180" s="259" t="s">
        <v>1</v>
      </c>
      <c r="F180" s="260" t="s">
        <v>222</v>
      </c>
      <c r="G180" s="258"/>
      <c r="H180" s="261">
        <v>3481.5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220</v>
      </c>
      <c r="AU180" s="267" t="s">
        <v>81</v>
      </c>
      <c r="AV180" s="14" t="s">
        <v>148</v>
      </c>
      <c r="AW180" s="14" t="s">
        <v>33</v>
      </c>
      <c r="AX180" s="14" t="s">
        <v>8</v>
      </c>
      <c r="AY180" s="267" t="s">
        <v>133</v>
      </c>
    </row>
    <row r="181" s="2" customFormat="1" ht="37.8" customHeight="1">
      <c r="A181" s="37"/>
      <c r="B181" s="38"/>
      <c r="C181" s="226" t="s">
        <v>284</v>
      </c>
      <c r="D181" s="226" t="s">
        <v>136</v>
      </c>
      <c r="E181" s="227" t="s">
        <v>386</v>
      </c>
      <c r="F181" s="228" t="s">
        <v>387</v>
      </c>
      <c r="G181" s="229" t="s">
        <v>218</v>
      </c>
      <c r="H181" s="230">
        <v>116.02500000000001</v>
      </c>
      <c r="I181" s="231"/>
      <c r="J181" s="232">
        <f>ROUND(I181*H181,0)</f>
        <v>0</v>
      </c>
      <c r="K181" s="233"/>
      <c r="L181" s="43"/>
      <c r="M181" s="234" t="s">
        <v>1</v>
      </c>
      <c r="N181" s="235" t="s">
        <v>42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148</v>
      </c>
      <c r="AT181" s="238" t="s">
        <v>136</v>
      </c>
      <c r="AU181" s="238" t="s">
        <v>81</v>
      </c>
      <c r="AY181" s="16" t="s">
        <v>133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</v>
      </c>
      <c r="BK181" s="239">
        <f>ROUND(I181*H181,0)</f>
        <v>0</v>
      </c>
      <c r="BL181" s="16" t="s">
        <v>148</v>
      </c>
      <c r="BM181" s="238" t="s">
        <v>388</v>
      </c>
    </row>
    <row r="182" s="2" customFormat="1" ht="37.8" customHeight="1">
      <c r="A182" s="37"/>
      <c r="B182" s="38"/>
      <c r="C182" s="226" t="s">
        <v>293</v>
      </c>
      <c r="D182" s="226" t="s">
        <v>136</v>
      </c>
      <c r="E182" s="227" t="s">
        <v>389</v>
      </c>
      <c r="F182" s="228" t="s">
        <v>390</v>
      </c>
      <c r="G182" s="229" t="s">
        <v>218</v>
      </c>
      <c r="H182" s="230">
        <v>18</v>
      </c>
      <c r="I182" s="231"/>
      <c r="J182" s="232">
        <f>ROUND(I182*H182,0)</f>
        <v>0</v>
      </c>
      <c r="K182" s="233"/>
      <c r="L182" s="43"/>
      <c r="M182" s="234" t="s">
        <v>1</v>
      </c>
      <c r="N182" s="235" t="s">
        <v>42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148</v>
      </c>
      <c r="AT182" s="238" t="s">
        <v>136</v>
      </c>
      <c r="AU182" s="238" t="s">
        <v>81</v>
      </c>
      <c r="AY182" s="16" t="s">
        <v>133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</v>
      </c>
      <c r="BK182" s="239">
        <f>ROUND(I182*H182,0)</f>
        <v>0</v>
      </c>
      <c r="BL182" s="16" t="s">
        <v>148</v>
      </c>
      <c r="BM182" s="238" t="s">
        <v>391</v>
      </c>
    </row>
    <row r="183" s="13" customFormat="1">
      <c r="A183" s="13"/>
      <c r="B183" s="245"/>
      <c r="C183" s="246"/>
      <c r="D183" s="247" t="s">
        <v>220</v>
      </c>
      <c r="E183" s="248" t="s">
        <v>1</v>
      </c>
      <c r="F183" s="249" t="s">
        <v>392</v>
      </c>
      <c r="G183" s="246"/>
      <c r="H183" s="250">
        <v>18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220</v>
      </c>
      <c r="AU183" s="256" t="s">
        <v>81</v>
      </c>
      <c r="AV183" s="13" t="s">
        <v>81</v>
      </c>
      <c r="AW183" s="13" t="s">
        <v>33</v>
      </c>
      <c r="AX183" s="13" t="s">
        <v>77</v>
      </c>
      <c r="AY183" s="256" t="s">
        <v>133</v>
      </c>
    </row>
    <row r="184" s="14" customFormat="1">
      <c r="A184" s="14"/>
      <c r="B184" s="257"/>
      <c r="C184" s="258"/>
      <c r="D184" s="247" t="s">
        <v>220</v>
      </c>
      <c r="E184" s="259" t="s">
        <v>1</v>
      </c>
      <c r="F184" s="260" t="s">
        <v>222</v>
      </c>
      <c r="G184" s="258"/>
      <c r="H184" s="261">
        <v>18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220</v>
      </c>
      <c r="AU184" s="267" t="s">
        <v>81</v>
      </c>
      <c r="AV184" s="14" t="s">
        <v>148</v>
      </c>
      <c r="AW184" s="14" t="s">
        <v>33</v>
      </c>
      <c r="AX184" s="14" t="s">
        <v>8</v>
      </c>
      <c r="AY184" s="267" t="s">
        <v>133</v>
      </c>
    </row>
    <row r="185" s="2" customFormat="1" ht="37.8" customHeight="1">
      <c r="A185" s="37"/>
      <c r="B185" s="38"/>
      <c r="C185" s="226" t="s">
        <v>299</v>
      </c>
      <c r="D185" s="226" t="s">
        <v>136</v>
      </c>
      <c r="E185" s="227" t="s">
        <v>393</v>
      </c>
      <c r="F185" s="228" t="s">
        <v>394</v>
      </c>
      <c r="G185" s="229" t="s">
        <v>218</v>
      </c>
      <c r="H185" s="230">
        <v>100</v>
      </c>
      <c r="I185" s="231"/>
      <c r="J185" s="232">
        <f>ROUND(I185*H185,0)</f>
        <v>0</v>
      </c>
      <c r="K185" s="233"/>
      <c r="L185" s="43"/>
      <c r="M185" s="234" t="s">
        <v>1</v>
      </c>
      <c r="N185" s="235" t="s">
        <v>42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148</v>
      </c>
      <c r="AT185" s="238" t="s">
        <v>136</v>
      </c>
      <c r="AU185" s="238" t="s">
        <v>81</v>
      </c>
      <c r="AY185" s="16" t="s">
        <v>133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</v>
      </c>
      <c r="BK185" s="239">
        <f>ROUND(I185*H185,0)</f>
        <v>0</v>
      </c>
      <c r="BL185" s="16" t="s">
        <v>148</v>
      </c>
      <c r="BM185" s="238" t="s">
        <v>395</v>
      </c>
    </row>
    <row r="186" s="13" customFormat="1">
      <c r="A186" s="13"/>
      <c r="B186" s="245"/>
      <c r="C186" s="246"/>
      <c r="D186" s="247" t="s">
        <v>220</v>
      </c>
      <c r="E186" s="248" t="s">
        <v>1</v>
      </c>
      <c r="F186" s="249" t="s">
        <v>396</v>
      </c>
      <c r="G186" s="246"/>
      <c r="H186" s="250">
        <v>100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220</v>
      </c>
      <c r="AU186" s="256" t="s">
        <v>81</v>
      </c>
      <c r="AV186" s="13" t="s">
        <v>81</v>
      </c>
      <c r="AW186" s="13" t="s">
        <v>33</v>
      </c>
      <c r="AX186" s="13" t="s">
        <v>77</v>
      </c>
      <c r="AY186" s="256" t="s">
        <v>133</v>
      </c>
    </row>
    <row r="187" s="14" customFormat="1">
      <c r="A187" s="14"/>
      <c r="B187" s="257"/>
      <c r="C187" s="258"/>
      <c r="D187" s="247" t="s">
        <v>220</v>
      </c>
      <c r="E187" s="259" t="s">
        <v>1</v>
      </c>
      <c r="F187" s="260" t="s">
        <v>222</v>
      </c>
      <c r="G187" s="258"/>
      <c r="H187" s="261">
        <v>100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220</v>
      </c>
      <c r="AU187" s="267" t="s">
        <v>81</v>
      </c>
      <c r="AV187" s="14" t="s">
        <v>148</v>
      </c>
      <c r="AW187" s="14" t="s">
        <v>33</v>
      </c>
      <c r="AX187" s="14" t="s">
        <v>8</v>
      </c>
      <c r="AY187" s="267" t="s">
        <v>133</v>
      </c>
    </row>
    <row r="188" s="2" customFormat="1" ht="24.15" customHeight="1">
      <c r="A188" s="37"/>
      <c r="B188" s="38"/>
      <c r="C188" s="226" t="s">
        <v>306</v>
      </c>
      <c r="D188" s="226" t="s">
        <v>136</v>
      </c>
      <c r="E188" s="227" t="s">
        <v>397</v>
      </c>
      <c r="F188" s="228" t="s">
        <v>398</v>
      </c>
      <c r="G188" s="229" t="s">
        <v>218</v>
      </c>
      <c r="H188" s="230">
        <v>171</v>
      </c>
      <c r="I188" s="231"/>
      <c r="J188" s="232">
        <f>ROUND(I188*H188,0)</f>
        <v>0</v>
      </c>
      <c r="K188" s="233"/>
      <c r="L188" s="43"/>
      <c r="M188" s="234" t="s">
        <v>1</v>
      </c>
      <c r="N188" s="235" t="s">
        <v>42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0.13</v>
      </c>
      <c r="T188" s="237">
        <f>S188*H188</f>
        <v>22.23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148</v>
      </c>
      <c r="AT188" s="238" t="s">
        <v>136</v>
      </c>
      <c r="AU188" s="238" t="s">
        <v>81</v>
      </c>
      <c r="AY188" s="16" t="s">
        <v>133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</v>
      </c>
      <c r="BK188" s="239">
        <f>ROUND(I188*H188,0)</f>
        <v>0</v>
      </c>
      <c r="BL188" s="16" t="s">
        <v>148</v>
      </c>
      <c r="BM188" s="238" t="s">
        <v>399</v>
      </c>
    </row>
    <row r="189" s="2" customFormat="1" ht="14.4" customHeight="1">
      <c r="A189" s="37"/>
      <c r="B189" s="38"/>
      <c r="C189" s="226" t="s">
        <v>400</v>
      </c>
      <c r="D189" s="226" t="s">
        <v>136</v>
      </c>
      <c r="E189" s="227" t="s">
        <v>401</v>
      </c>
      <c r="F189" s="228" t="s">
        <v>402</v>
      </c>
      <c r="G189" s="229" t="s">
        <v>403</v>
      </c>
      <c r="H189" s="230">
        <v>1</v>
      </c>
      <c r="I189" s="231"/>
      <c r="J189" s="232">
        <f>ROUND(I189*H189,0)</f>
        <v>0</v>
      </c>
      <c r="K189" s="233"/>
      <c r="L189" s="43"/>
      <c r="M189" s="234" t="s">
        <v>1</v>
      </c>
      <c r="N189" s="235" t="s">
        <v>42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0.13</v>
      </c>
      <c r="T189" s="237">
        <f>S189*H189</f>
        <v>0.13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148</v>
      </c>
      <c r="AT189" s="238" t="s">
        <v>136</v>
      </c>
      <c r="AU189" s="238" t="s">
        <v>81</v>
      </c>
      <c r="AY189" s="16" t="s">
        <v>133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</v>
      </c>
      <c r="BK189" s="239">
        <f>ROUND(I189*H189,0)</f>
        <v>0</v>
      </c>
      <c r="BL189" s="16" t="s">
        <v>148</v>
      </c>
      <c r="BM189" s="238" t="s">
        <v>404</v>
      </c>
    </row>
    <row r="190" s="2" customFormat="1" ht="14.4" customHeight="1">
      <c r="A190" s="37"/>
      <c r="B190" s="38"/>
      <c r="C190" s="226" t="s">
        <v>7</v>
      </c>
      <c r="D190" s="226" t="s">
        <v>136</v>
      </c>
      <c r="E190" s="227" t="s">
        <v>405</v>
      </c>
      <c r="F190" s="228" t="s">
        <v>406</v>
      </c>
      <c r="G190" s="229" t="s">
        <v>403</v>
      </c>
      <c r="H190" s="230">
        <v>1</v>
      </c>
      <c r="I190" s="231"/>
      <c r="J190" s="232">
        <f>ROUND(I190*H190,0)</f>
        <v>0</v>
      </c>
      <c r="K190" s="233"/>
      <c r="L190" s="43"/>
      <c r="M190" s="234" t="s">
        <v>1</v>
      </c>
      <c r="N190" s="235" t="s">
        <v>42</v>
      </c>
      <c r="O190" s="90"/>
      <c r="P190" s="236">
        <f>O190*H190</f>
        <v>0</v>
      </c>
      <c r="Q190" s="236">
        <v>0</v>
      </c>
      <c r="R190" s="236">
        <f>Q190*H190</f>
        <v>0</v>
      </c>
      <c r="S190" s="236">
        <v>0.13</v>
      </c>
      <c r="T190" s="237">
        <f>S190*H190</f>
        <v>0.13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148</v>
      </c>
      <c r="AT190" s="238" t="s">
        <v>136</v>
      </c>
      <c r="AU190" s="238" t="s">
        <v>81</v>
      </c>
      <c r="AY190" s="16" t="s">
        <v>133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</v>
      </c>
      <c r="BK190" s="239">
        <f>ROUND(I190*H190,0)</f>
        <v>0</v>
      </c>
      <c r="BL190" s="16" t="s">
        <v>148</v>
      </c>
      <c r="BM190" s="238" t="s">
        <v>407</v>
      </c>
    </row>
    <row r="191" s="2" customFormat="1" ht="14.4" customHeight="1">
      <c r="A191" s="37"/>
      <c r="B191" s="38"/>
      <c r="C191" s="226" t="s">
        <v>408</v>
      </c>
      <c r="D191" s="226" t="s">
        <v>136</v>
      </c>
      <c r="E191" s="227" t="s">
        <v>409</v>
      </c>
      <c r="F191" s="228" t="s">
        <v>410</v>
      </c>
      <c r="G191" s="229" t="s">
        <v>235</v>
      </c>
      <c r="H191" s="230">
        <v>10</v>
      </c>
      <c r="I191" s="231"/>
      <c r="J191" s="232">
        <f>ROUND(I191*H191,0)</f>
        <v>0</v>
      </c>
      <c r="K191" s="233"/>
      <c r="L191" s="43"/>
      <c r="M191" s="234" t="s">
        <v>1</v>
      </c>
      <c r="N191" s="235" t="s">
        <v>42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0.13</v>
      </c>
      <c r="T191" s="237">
        <f>S191*H191</f>
        <v>1.3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148</v>
      </c>
      <c r="AT191" s="238" t="s">
        <v>136</v>
      </c>
      <c r="AU191" s="238" t="s">
        <v>81</v>
      </c>
      <c r="AY191" s="16" t="s">
        <v>133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</v>
      </c>
      <c r="BK191" s="239">
        <f>ROUND(I191*H191,0)</f>
        <v>0</v>
      </c>
      <c r="BL191" s="16" t="s">
        <v>148</v>
      </c>
      <c r="BM191" s="238" t="s">
        <v>411</v>
      </c>
    </row>
    <row r="192" s="2" customFormat="1" ht="14.4" customHeight="1">
      <c r="A192" s="37"/>
      <c r="B192" s="38"/>
      <c r="C192" s="226" t="s">
        <v>412</v>
      </c>
      <c r="D192" s="226" t="s">
        <v>136</v>
      </c>
      <c r="E192" s="227" t="s">
        <v>413</v>
      </c>
      <c r="F192" s="228" t="s">
        <v>414</v>
      </c>
      <c r="G192" s="229" t="s">
        <v>218</v>
      </c>
      <c r="H192" s="230">
        <v>51.299999999999997</v>
      </c>
      <c r="I192" s="231"/>
      <c r="J192" s="232">
        <f>ROUND(I192*H192,0)</f>
        <v>0</v>
      </c>
      <c r="K192" s="233"/>
      <c r="L192" s="43"/>
      <c r="M192" s="234" t="s">
        <v>1</v>
      </c>
      <c r="N192" s="235" t="s">
        <v>42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0.13</v>
      </c>
      <c r="T192" s="237">
        <f>S192*H192</f>
        <v>6.6689999999999996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148</v>
      </c>
      <c r="AT192" s="238" t="s">
        <v>136</v>
      </c>
      <c r="AU192" s="238" t="s">
        <v>81</v>
      </c>
      <c r="AY192" s="16" t="s">
        <v>133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</v>
      </c>
      <c r="BK192" s="239">
        <f>ROUND(I192*H192,0)</f>
        <v>0</v>
      </c>
      <c r="BL192" s="16" t="s">
        <v>148</v>
      </c>
      <c r="BM192" s="238" t="s">
        <v>415</v>
      </c>
    </row>
    <row r="193" s="2" customFormat="1" ht="14.4" customHeight="1">
      <c r="A193" s="37"/>
      <c r="B193" s="38"/>
      <c r="C193" s="226" t="s">
        <v>416</v>
      </c>
      <c r="D193" s="226" t="s">
        <v>136</v>
      </c>
      <c r="E193" s="227" t="s">
        <v>417</v>
      </c>
      <c r="F193" s="228" t="s">
        <v>418</v>
      </c>
      <c r="G193" s="229" t="s">
        <v>218</v>
      </c>
      <c r="H193" s="230">
        <v>85.5</v>
      </c>
      <c r="I193" s="231"/>
      <c r="J193" s="232">
        <f>ROUND(I193*H193,0)</f>
        <v>0</v>
      </c>
      <c r="K193" s="233"/>
      <c r="L193" s="43"/>
      <c r="M193" s="234" t="s">
        <v>1</v>
      </c>
      <c r="N193" s="235" t="s">
        <v>42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0.13</v>
      </c>
      <c r="T193" s="237">
        <f>S193*H193</f>
        <v>11.115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148</v>
      </c>
      <c r="AT193" s="238" t="s">
        <v>136</v>
      </c>
      <c r="AU193" s="238" t="s">
        <v>81</v>
      </c>
      <c r="AY193" s="16" t="s">
        <v>133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</v>
      </c>
      <c r="BK193" s="239">
        <f>ROUND(I193*H193,0)</f>
        <v>0</v>
      </c>
      <c r="BL193" s="16" t="s">
        <v>148</v>
      </c>
      <c r="BM193" s="238" t="s">
        <v>419</v>
      </c>
    </row>
    <row r="194" s="2" customFormat="1" ht="14.4" customHeight="1">
      <c r="A194" s="37"/>
      <c r="B194" s="38"/>
      <c r="C194" s="226" t="s">
        <v>420</v>
      </c>
      <c r="D194" s="226" t="s">
        <v>136</v>
      </c>
      <c r="E194" s="227" t="s">
        <v>421</v>
      </c>
      <c r="F194" s="228" t="s">
        <v>422</v>
      </c>
      <c r="G194" s="229" t="s">
        <v>218</v>
      </c>
      <c r="H194" s="230">
        <v>171</v>
      </c>
      <c r="I194" s="231"/>
      <c r="J194" s="232">
        <f>ROUND(I194*H194,0)</f>
        <v>0</v>
      </c>
      <c r="K194" s="233"/>
      <c r="L194" s="43"/>
      <c r="M194" s="234" t="s">
        <v>1</v>
      </c>
      <c r="N194" s="235" t="s">
        <v>42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0.13</v>
      </c>
      <c r="T194" s="237">
        <f>S194*H194</f>
        <v>22.23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148</v>
      </c>
      <c r="AT194" s="238" t="s">
        <v>136</v>
      </c>
      <c r="AU194" s="238" t="s">
        <v>81</v>
      </c>
      <c r="AY194" s="16" t="s">
        <v>133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</v>
      </c>
      <c r="BK194" s="239">
        <f>ROUND(I194*H194,0)</f>
        <v>0</v>
      </c>
      <c r="BL194" s="16" t="s">
        <v>148</v>
      </c>
      <c r="BM194" s="238" t="s">
        <v>423</v>
      </c>
    </row>
    <row r="195" s="2" customFormat="1" ht="14.4" customHeight="1">
      <c r="A195" s="37"/>
      <c r="B195" s="38"/>
      <c r="C195" s="226" t="s">
        <v>424</v>
      </c>
      <c r="D195" s="226" t="s">
        <v>136</v>
      </c>
      <c r="E195" s="227" t="s">
        <v>425</v>
      </c>
      <c r="F195" s="228" t="s">
        <v>426</v>
      </c>
      <c r="G195" s="229" t="s">
        <v>403</v>
      </c>
      <c r="H195" s="230">
        <v>1</v>
      </c>
      <c r="I195" s="231"/>
      <c r="J195" s="232">
        <f>ROUND(I195*H195,0)</f>
        <v>0</v>
      </c>
      <c r="K195" s="233"/>
      <c r="L195" s="43"/>
      <c r="M195" s="234" t="s">
        <v>1</v>
      </c>
      <c r="N195" s="235" t="s">
        <v>42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0.13</v>
      </c>
      <c r="T195" s="237">
        <f>S195*H195</f>
        <v>0.13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148</v>
      </c>
      <c r="AT195" s="238" t="s">
        <v>136</v>
      </c>
      <c r="AU195" s="238" t="s">
        <v>81</v>
      </c>
      <c r="AY195" s="16" t="s">
        <v>133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</v>
      </c>
      <c r="BK195" s="239">
        <f>ROUND(I195*H195,0)</f>
        <v>0</v>
      </c>
      <c r="BL195" s="16" t="s">
        <v>148</v>
      </c>
      <c r="BM195" s="238" t="s">
        <v>427</v>
      </c>
    </row>
    <row r="196" s="2" customFormat="1" ht="14.4" customHeight="1">
      <c r="A196" s="37"/>
      <c r="B196" s="38"/>
      <c r="C196" s="226" t="s">
        <v>428</v>
      </c>
      <c r="D196" s="226" t="s">
        <v>136</v>
      </c>
      <c r="E196" s="227" t="s">
        <v>429</v>
      </c>
      <c r="F196" s="228" t="s">
        <v>430</v>
      </c>
      <c r="G196" s="229" t="s">
        <v>226</v>
      </c>
      <c r="H196" s="230">
        <v>3</v>
      </c>
      <c r="I196" s="231"/>
      <c r="J196" s="232">
        <f>ROUND(I196*H196,0)</f>
        <v>0</v>
      </c>
      <c r="K196" s="233"/>
      <c r="L196" s="43"/>
      <c r="M196" s="234" t="s">
        <v>1</v>
      </c>
      <c r="N196" s="235" t="s">
        <v>42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0.13</v>
      </c>
      <c r="T196" s="237">
        <f>S196*H196</f>
        <v>0.39000000000000001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148</v>
      </c>
      <c r="AT196" s="238" t="s">
        <v>136</v>
      </c>
      <c r="AU196" s="238" t="s">
        <v>81</v>
      </c>
      <c r="AY196" s="16" t="s">
        <v>133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</v>
      </c>
      <c r="BK196" s="239">
        <f>ROUND(I196*H196,0)</f>
        <v>0</v>
      </c>
      <c r="BL196" s="16" t="s">
        <v>148</v>
      </c>
      <c r="BM196" s="238" t="s">
        <v>431</v>
      </c>
    </row>
    <row r="197" s="12" customFormat="1" ht="22.8" customHeight="1">
      <c r="A197" s="12"/>
      <c r="B197" s="210"/>
      <c r="C197" s="211"/>
      <c r="D197" s="212" t="s">
        <v>76</v>
      </c>
      <c r="E197" s="224" t="s">
        <v>432</v>
      </c>
      <c r="F197" s="224" t="s">
        <v>433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P198</f>
        <v>0</v>
      </c>
      <c r="Q197" s="218"/>
      <c r="R197" s="219">
        <f>R198</f>
        <v>0</v>
      </c>
      <c r="S197" s="218"/>
      <c r="T197" s="220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</v>
      </c>
      <c r="AT197" s="222" t="s">
        <v>76</v>
      </c>
      <c r="AU197" s="222" t="s">
        <v>8</v>
      </c>
      <c r="AY197" s="221" t="s">
        <v>133</v>
      </c>
      <c r="BK197" s="223">
        <f>BK198</f>
        <v>0</v>
      </c>
    </row>
    <row r="198" s="2" customFormat="1" ht="49.05" customHeight="1">
      <c r="A198" s="37"/>
      <c r="B198" s="38"/>
      <c r="C198" s="226" t="s">
        <v>434</v>
      </c>
      <c r="D198" s="226" t="s">
        <v>136</v>
      </c>
      <c r="E198" s="227" t="s">
        <v>435</v>
      </c>
      <c r="F198" s="228" t="s">
        <v>436</v>
      </c>
      <c r="G198" s="229" t="s">
        <v>255</v>
      </c>
      <c r="H198" s="230">
        <v>4.0099999999999998</v>
      </c>
      <c r="I198" s="231"/>
      <c r="J198" s="232">
        <f>ROUND(I198*H198,0)</f>
        <v>0</v>
      </c>
      <c r="K198" s="233"/>
      <c r="L198" s="43"/>
      <c r="M198" s="234" t="s">
        <v>1</v>
      </c>
      <c r="N198" s="235" t="s">
        <v>42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148</v>
      </c>
      <c r="AT198" s="238" t="s">
        <v>136</v>
      </c>
      <c r="AU198" s="238" t="s">
        <v>81</v>
      </c>
      <c r="AY198" s="16" t="s">
        <v>133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</v>
      </c>
      <c r="BK198" s="239">
        <f>ROUND(I198*H198,0)</f>
        <v>0</v>
      </c>
      <c r="BL198" s="16" t="s">
        <v>148</v>
      </c>
      <c r="BM198" s="238" t="s">
        <v>437</v>
      </c>
    </row>
    <row r="199" s="12" customFormat="1" ht="22.8" customHeight="1">
      <c r="A199" s="12"/>
      <c r="B199" s="210"/>
      <c r="C199" s="211"/>
      <c r="D199" s="212" t="s">
        <v>76</v>
      </c>
      <c r="E199" s="224" t="s">
        <v>280</v>
      </c>
      <c r="F199" s="224" t="s">
        <v>281</v>
      </c>
      <c r="G199" s="211"/>
      <c r="H199" s="211"/>
      <c r="I199" s="214"/>
      <c r="J199" s="225">
        <f>BK199</f>
        <v>0</v>
      </c>
      <c r="K199" s="211"/>
      <c r="L199" s="216"/>
      <c r="M199" s="217"/>
      <c r="N199" s="218"/>
      <c r="O199" s="218"/>
      <c r="P199" s="219">
        <f>SUM(P200:P203)</f>
        <v>0</v>
      </c>
      <c r="Q199" s="218"/>
      <c r="R199" s="219">
        <f>SUM(R200:R203)</f>
        <v>0</v>
      </c>
      <c r="S199" s="218"/>
      <c r="T199" s="220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1" t="s">
        <v>81</v>
      </c>
      <c r="AT199" s="222" t="s">
        <v>76</v>
      </c>
      <c r="AU199" s="222" t="s">
        <v>8</v>
      </c>
      <c r="AY199" s="221" t="s">
        <v>133</v>
      </c>
      <c r="BK199" s="223">
        <f>SUM(BK200:BK203)</f>
        <v>0</v>
      </c>
    </row>
    <row r="200" s="2" customFormat="1" ht="37.8" customHeight="1">
      <c r="A200" s="37"/>
      <c r="B200" s="38"/>
      <c r="C200" s="226" t="s">
        <v>438</v>
      </c>
      <c r="D200" s="226" t="s">
        <v>136</v>
      </c>
      <c r="E200" s="227" t="s">
        <v>439</v>
      </c>
      <c r="F200" s="228" t="s">
        <v>440</v>
      </c>
      <c r="G200" s="229" t="s">
        <v>235</v>
      </c>
      <c r="H200" s="230">
        <v>8.4000000000000004</v>
      </c>
      <c r="I200" s="231"/>
      <c r="J200" s="232">
        <f>ROUND(I200*H200,0)</f>
        <v>0</v>
      </c>
      <c r="K200" s="233"/>
      <c r="L200" s="43"/>
      <c r="M200" s="234" t="s">
        <v>1</v>
      </c>
      <c r="N200" s="235" t="s">
        <v>42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284</v>
      </c>
      <c r="AT200" s="238" t="s">
        <v>136</v>
      </c>
      <c r="AU200" s="238" t="s">
        <v>81</v>
      </c>
      <c r="AY200" s="16" t="s">
        <v>133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</v>
      </c>
      <c r="BK200" s="239">
        <f>ROUND(I200*H200,0)</f>
        <v>0</v>
      </c>
      <c r="BL200" s="16" t="s">
        <v>284</v>
      </c>
      <c r="BM200" s="238" t="s">
        <v>441</v>
      </c>
    </row>
    <row r="201" s="13" customFormat="1">
      <c r="A201" s="13"/>
      <c r="B201" s="245"/>
      <c r="C201" s="246"/>
      <c r="D201" s="247" t="s">
        <v>220</v>
      </c>
      <c r="E201" s="248" t="s">
        <v>1</v>
      </c>
      <c r="F201" s="249" t="s">
        <v>286</v>
      </c>
      <c r="G201" s="246"/>
      <c r="H201" s="250">
        <v>8.4000000000000004</v>
      </c>
      <c r="I201" s="251"/>
      <c r="J201" s="246"/>
      <c r="K201" s="246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220</v>
      </c>
      <c r="AU201" s="256" t="s">
        <v>81</v>
      </c>
      <c r="AV201" s="13" t="s">
        <v>81</v>
      </c>
      <c r="AW201" s="13" t="s">
        <v>33</v>
      </c>
      <c r="AX201" s="13" t="s">
        <v>77</v>
      </c>
      <c r="AY201" s="256" t="s">
        <v>133</v>
      </c>
    </row>
    <row r="202" s="14" customFormat="1">
      <c r="A202" s="14"/>
      <c r="B202" s="257"/>
      <c r="C202" s="258"/>
      <c r="D202" s="247" t="s">
        <v>220</v>
      </c>
      <c r="E202" s="259" t="s">
        <v>1</v>
      </c>
      <c r="F202" s="260" t="s">
        <v>222</v>
      </c>
      <c r="G202" s="258"/>
      <c r="H202" s="261">
        <v>8.4000000000000004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7" t="s">
        <v>220</v>
      </c>
      <c r="AU202" s="267" t="s">
        <v>81</v>
      </c>
      <c r="AV202" s="14" t="s">
        <v>148</v>
      </c>
      <c r="AW202" s="14" t="s">
        <v>33</v>
      </c>
      <c r="AX202" s="14" t="s">
        <v>8</v>
      </c>
      <c r="AY202" s="267" t="s">
        <v>133</v>
      </c>
    </row>
    <row r="203" s="2" customFormat="1" ht="37.8" customHeight="1">
      <c r="A203" s="37"/>
      <c r="B203" s="38"/>
      <c r="C203" s="226" t="s">
        <v>442</v>
      </c>
      <c r="D203" s="226" t="s">
        <v>136</v>
      </c>
      <c r="E203" s="227" t="s">
        <v>443</v>
      </c>
      <c r="F203" s="228" t="s">
        <v>444</v>
      </c>
      <c r="G203" s="229" t="s">
        <v>372</v>
      </c>
      <c r="H203" s="271"/>
      <c r="I203" s="231"/>
      <c r="J203" s="232">
        <f>ROUND(I203*H203,0)</f>
        <v>0</v>
      </c>
      <c r="K203" s="233"/>
      <c r="L203" s="43"/>
      <c r="M203" s="234" t="s">
        <v>1</v>
      </c>
      <c r="N203" s="235" t="s">
        <v>42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284</v>
      </c>
      <c r="AT203" s="238" t="s">
        <v>136</v>
      </c>
      <c r="AU203" s="238" t="s">
        <v>81</v>
      </c>
      <c r="AY203" s="16" t="s">
        <v>133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</v>
      </c>
      <c r="BK203" s="239">
        <f>ROUND(I203*H203,0)</f>
        <v>0</v>
      </c>
      <c r="BL203" s="16" t="s">
        <v>284</v>
      </c>
      <c r="BM203" s="238" t="s">
        <v>445</v>
      </c>
    </row>
    <row r="204" s="12" customFormat="1" ht="22.8" customHeight="1">
      <c r="A204" s="12"/>
      <c r="B204" s="210"/>
      <c r="C204" s="211"/>
      <c r="D204" s="212" t="s">
        <v>76</v>
      </c>
      <c r="E204" s="224" t="s">
        <v>446</v>
      </c>
      <c r="F204" s="224" t="s">
        <v>447</v>
      </c>
      <c r="G204" s="211"/>
      <c r="H204" s="211"/>
      <c r="I204" s="214"/>
      <c r="J204" s="225">
        <f>BK204</f>
        <v>0</v>
      </c>
      <c r="K204" s="211"/>
      <c r="L204" s="216"/>
      <c r="M204" s="217"/>
      <c r="N204" s="218"/>
      <c r="O204" s="218"/>
      <c r="P204" s="219">
        <f>SUM(P205:P212)</f>
        <v>0</v>
      </c>
      <c r="Q204" s="218"/>
      <c r="R204" s="219">
        <f>SUM(R205:R212)</f>
        <v>0</v>
      </c>
      <c r="S204" s="218"/>
      <c r="T204" s="220">
        <f>SUM(T205:T212)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1" t="s">
        <v>81</v>
      </c>
      <c r="AT204" s="222" t="s">
        <v>76</v>
      </c>
      <c r="AU204" s="222" t="s">
        <v>8</v>
      </c>
      <c r="AY204" s="221" t="s">
        <v>133</v>
      </c>
      <c r="BK204" s="223">
        <f>SUM(BK205:BK212)</f>
        <v>0</v>
      </c>
    </row>
    <row r="205" s="2" customFormat="1" ht="24.15" customHeight="1">
      <c r="A205" s="37"/>
      <c r="B205" s="38"/>
      <c r="C205" s="226" t="s">
        <v>448</v>
      </c>
      <c r="D205" s="226" t="s">
        <v>136</v>
      </c>
      <c r="E205" s="227" t="s">
        <v>449</v>
      </c>
      <c r="F205" s="228" t="s">
        <v>450</v>
      </c>
      <c r="G205" s="229" t="s">
        <v>218</v>
      </c>
      <c r="H205" s="230">
        <v>12.060000000000001</v>
      </c>
      <c r="I205" s="231"/>
      <c r="J205" s="232">
        <f>ROUND(I205*H205,0)</f>
        <v>0</v>
      </c>
      <c r="K205" s="233"/>
      <c r="L205" s="43"/>
      <c r="M205" s="234" t="s">
        <v>1</v>
      </c>
      <c r="N205" s="235" t="s">
        <v>42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284</v>
      </c>
      <c r="AT205" s="238" t="s">
        <v>136</v>
      </c>
      <c r="AU205" s="238" t="s">
        <v>81</v>
      </c>
      <c r="AY205" s="16" t="s">
        <v>133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</v>
      </c>
      <c r="BK205" s="239">
        <f>ROUND(I205*H205,0)</f>
        <v>0</v>
      </c>
      <c r="BL205" s="16" t="s">
        <v>284</v>
      </c>
      <c r="BM205" s="238" t="s">
        <v>451</v>
      </c>
    </row>
    <row r="206" s="13" customFormat="1">
      <c r="A206" s="13"/>
      <c r="B206" s="245"/>
      <c r="C206" s="246"/>
      <c r="D206" s="247" t="s">
        <v>220</v>
      </c>
      <c r="E206" s="248" t="s">
        <v>1</v>
      </c>
      <c r="F206" s="249" t="s">
        <v>452</v>
      </c>
      <c r="G206" s="246"/>
      <c r="H206" s="250">
        <v>11.25</v>
      </c>
      <c r="I206" s="251"/>
      <c r="J206" s="246"/>
      <c r="K206" s="246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220</v>
      </c>
      <c r="AU206" s="256" t="s">
        <v>81</v>
      </c>
      <c r="AV206" s="13" t="s">
        <v>81</v>
      </c>
      <c r="AW206" s="13" t="s">
        <v>33</v>
      </c>
      <c r="AX206" s="13" t="s">
        <v>77</v>
      </c>
      <c r="AY206" s="256" t="s">
        <v>133</v>
      </c>
    </row>
    <row r="207" s="13" customFormat="1">
      <c r="A207" s="13"/>
      <c r="B207" s="245"/>
      <c r="C207" s="246"/>
      <c r="D207" s="247" t="s">
        <v>220</v>
      </c>
      <c r="E207" s="248" t="s">
        <v>1</v>
      </c>
      <c r="F207" s="249" t="s">
        <v>453</v>
      </c>
      <c r="G207" s="246"/>
      <c r="H207" s="250">
        <v>0.81000000000000005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220</v>
      </c>
      <c r="AU207" s="256" t="s">
        <v>81</v>
      </c>
      <c r="AV207" s="13" t="s">
        <v>81</v>
      </c>
      <c r="AW207" s="13" t="s">
        <v>33</v>
      </c>
      <c r="AX207" s="13" t="s">
        <v>77</v>
      </c>
      <c r="AY207" s="256" t="s">
        <v>133</v>
      </c>
    </row>
    <row r="208" s="14" customFormat="1">
      <c r="A208" s="14"/>
      <c r="B208" s="257"/>
      <c r="C208" s="258"/>
      <c r="D208" s="247" t="s">
        <v>220</v>
      </c>
      <c r="E208" s="259" t="s">
        <v>1</v>
      </c>
      <c r="F208" s="260" t="s">
        <v>222</v>
      </c>
      <c r="G208" s="258"/>
      <c r="H208" s="261">
        <v>12.060000000000001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7" t="s">
        <v>220</v>
      </c>
      <c r="AU208" s="267" t="s">
        <v>81</v>
      </c>
      <c r="AV208" s="14" t="s">
        <v>148</v>
      </c>
      <c r="AW208" s="14" t="s">
        <v>33</v>
      </c>
      <c r="AX208" s="14" t="s">
        <v>8</v>
      </c>
      <c r="AY208" s="267" t="s">
        <v>133</v>
      </c>
    </row>
    <row r="209" s="2" customFormat="1" ht="24.15" customHeight="1">
      <c r="A209" s="37"/>
      <c r="B209" s="38"/>
      <c r="C209" s="272" t="s">
        <v>454</v>
      </c>
      <c r="D209" s="272" t="s">
        <v>130</v>
      </c>
      <c r="E209" s="273" t="s">
        <v>455</v>
      </c>
      <c r="F209" s="274" t="s">
        <v>456</v>
      </c>
      <c r="G209" s="275" t="s">
        <v>218</v>
      </c>
      <c r="H209" s="276">
        <v>12.060000000000001</v>
      </c>
      <c r="I209" s="277"/>
      <c r="J209" s="278">
        <f>ROUND(I209*H209,0)</f>
        <v>0</v>
      </c>
      <c r="K209" s="279"/>
      <c r="L209" s="280"/>
      <c r="M209" s="281" t="s">
        <v>1</v>
      </c>
      <c r="N209" s="282" t="s">
        <v>42</v>
      </c>
      <c r="O209" s="90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454</v>
      </c>
      <c r="AT209" s="238" t="s">
        <v>130</v>
      </c>
      <c r="AU209" s="238" t="s">
        <v>81</v>
      </c>
      <c r="AY209" s="16" t="s">
        <v>133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</v>
      </c>
      <c r="BK209" s="239">
        <f>ROUND(I209*H209,0)</f>
        <v>0</v>
      </c>
      <c r="BL209" s="16" t="s">
        <v>284</v>
      </c>
      <c r="BM209" s="238" t="s">
        <v>457</v>
      </c>
    </row>
    <row r="210" s="2" customFormat="1" ht="37.8" customHeight="1">
      <c r="A210" s="37"/>
      <c r="B210" s="38"/>
      <c r="C210" s="226" t="s">
        <v>458</v>
      </c>
      <c r="D210" s="226" t="s">
        <v>136</v>
      </c>
      <c r="E210" s="227" t="s">
        <v>459</v>
      </c>
      <c r="F210" s="228" t="s">
        <v>460</v>
      </c>
      <c r="G210" s="229" t="s">
        <v>226</v>
      </c>
      <c r="H210" s="230">
        <v>2</v>
      </c>
      <c r="I210" s="231"/>
      <c r="J210" s="232">
        <f>ROUND(I210*H210,0)</f>
        <v>0</v>
      </c>
      <c r="K210" s="233"/>
      <c r="L210" s="43"/>
      <c r="M210" s="234" t="s">
        <v>1</v>
      </c>
      <c r="N210" s="235" t="s">
        <v>42</v>
      </c>
      <c r="O210" s="90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284</v>
      </c>
      <c r="AT210" s="238" t="s">
        <v>136</v>
      </c>
      <c r="AU210" s="238" t="s">
        <v>81</v>
      </c>
      <c r="AY210" s="16" t="s">
        <v>133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</v>
      </c>
      <c r="BK210" s="239">
        <f>ROUND(I210*H210,0)</f>
        <v>0</v>
      </c>
      <c r="BL210" s="16" t="s">
        <v>284</v>
      </c>
      <c r="BM210" s="238" t="s">
        <v>461</v>
      </c>
    </row>
    <row r="211" s="2" customFormat="1" ht="24.15" customHeight="1">
      <c r="A211" s="37"/>
      <c r="B211" s="38"/>
      <c r="C211" s="272" t="s">
        <v>462</v>
      </c>
      <c r="D211" s="272" t="s">
        <v>130</v>
      </c>
      <c r="E211" s="273" t="s">
        <v>463</v>
      </c>
      <c r="F211" s="274" t="s">
        <v>464</v>
      </c>
      <c r="G211" s="275" t="s">
        <v>226</v>
      </c>
      <c r="H211" s="276">
        <v>2</v>
      </c>
      <c r="I211" s="277"/>
      <c r="J211" s="278">
        <f>ROUND(I211*H211,0)</f>
        <v>0</v>
      </c>
      <c r="K211" s="279"/>
      <c r="L211" s="280"/>
      <c r="M211" s="281" t="s">
        <v>1</v>
      </c>
      <c r="N211" s="282" t="s">
        <v>42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454</v>
      </c>
      <c r="AT211" s="238" t="s">
        <v>130</v>
      </c>
      <c r="AU211" s="238" t="s">
        <v>81</v>
      </c>
      <c r="AY211" s="16" t="s">
        <v>133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</v>
      </c>
      <c r="BK211" s="239">
        <f>ROUND(I211*H211,0)</f>
        <v>0</v>
      </c>
      <c r="BL211" s="16" t="s">
        <v>284</v>
      </c>
      <c r="BM211" s="238" t="s">
        <v>465</v>
      </c>
    </row>
    <row r="212" s="2" customFormat="1" ht="37.8" customHeight="1">
      <c r="A212" s="37"/>
      <c r="B212" s="38"/>
      <c r="C212" s="226" t="s">
        <v>466</v>
      </c>
      <c r="D212" s="226" t="s">
        <v>136</v>
      </c>
      <c r="E212" s="227" t="s">
        <v>467</v>
      </c>
      <c r="F212" s="228" t="s">
        <v>468</v>
      </c>
      <c r="G212" s="229" t="s">
        <v>372</v>
      </c>
      <c r="H212" s="271"/>
      <c r="I212" s="231"/>
      <c r="J212" s="232">
        <f>ROUND(I212*H212,0)</f>
        <v>0</v>
      </c>
      <c r="K212" s="233"/>
      <c r="L212" s="43"/>
      <c r="M212" s="234" t="s">
        <v>1</v>
      </c>
      <c r="N212" s="235" t="s">
        <v>42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284</v>
      </c>
      <c r="AT212" s="238" t="s">
        <v>136</v>
      </c>
      <c r="AU212" s="238" t="s">
        <v>81</v>
      </c>
      <c r="AY212" s="16" t="s">
        <v>133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</v>
      </c>
      <c r="BK212" s="239">
        <f>ROUND(I212*H212,0)</f>
        <v>0</v>
      </c>
      <c r="BL212" s="16" t="s">
        <v>284</v>
      </c>
      <c r="BM212" s="238" t="s">
        <v>469</v>
      </c>
    </row>
    <row r="213" s="12" customFormat="1" ht="22.8" customHeight="1">
      <c r="A213" s="12"/>
      <c r="B213" s="210"/>
      <c r="C213" s="211"/>
      <c r="D213" s="212" t="s">
        <v>76</v>
      </c>
      <c r="E213" s="224" t="s">
        <v>287</v>
      </c>
      <c r="F213" s="224" t="s">
        <v>288</v>
      </c>
      <c r="G213" s="211"/>
      <c r="H213" s="211"/>
      <c r="I213" s="214"/>
      <c r="J213" s="225">
        <f>BK213</f>
        <v>0</v>
      </c>
      <c r="K213" s="211"/>
      <c r="L213" s="216"/>
      <c r="M213" s="217"/>
      <c r="N213" s="218"/>
      <c r="O213" s="218"/>
      <c r="P213" s="219">
        <f>SUM(P214:P216)</f>
        <v>0</v>
      </c>
      <c r="Q213" s="218"/>
      <c r="R213" s="219">
        <f>SUM(R214:R216)</f>
        <v>0</v>
      </c>
      <c r="S213" s="218"/>
      <c r="T213" s="220">
        <f>SUM(T214:T216)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1" t="s">
        <v>81</v>
      </c>
      <c r="AT213" s="222" t="s">
        <v>76</v>
      </c>
      <c r="AU213" s="222" t="s">
        <v>8</v>
      </c>
      <c r="AY213" s="221" t="s">
        <v>133</v>
      </c>
      <c r="BK213" s="223">
        <f>SUM(BK214:BK216)</f>
        <v>0</v>
      </c>
    </row>
    <row r="214" s="2" customFormat="1" ht="24.15" customHeight="1">
      <c r="A214" s="37"/>
      <c r="B214" s="38"/>
      <c r="C214" s="226" t="s">
        <v>470</v>
      </c>
      <c r="D214" s="226" t="s">
        <v>136</v>
      </c>
      <c r="E214" s="227" t="s">
        <v>471</v>
      </c>
      <c r="F214" s="228" t="s">
        <v>472</v>
      </c>
      <c r="G214" s="229" t="s">
        <v>226</v>
      </c>
      <c r="H214" s="230">
        <v>10</v>
      </c>
      <c r="I214" s="231"/>
      <c r="J214" s="232">
        <f>ROUND(I214*H214,0)</f>
        <v>0</v>
      </c>
      <c r="K214" s="233"/>
      <c r="L214" s="43"/>
      <c r="M214" s="234" t="s">
        <v>1</v>
      </c>
      <c r="N214" s="235" t="s">
        <v>42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284</v>
      </c>
      <c r="AT214" s="238" t="s">
        <v>136</v>
      </c>
      <c r="AU214" s="238" t="s">
        <v>81</v>
      </c>
      <c r="AY214" s="16" t="s">
        <v>133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</v>
      </c>
      <c r="BK214" s="239">
        <f>ROUND(I214*H214,0)</f>
        <v>0</v>
      </c>
      <c r="BL214" s="16" t="s">
        <v>284</v>
      </c>
      <c r="BM214" s="238" t="s">
        <v>473</v>
      </c>
    </row>
    <row r="215" s="2" customFormat="1" ht="14.4" customHeight="1">
      <c r="A215" s="37"/>
      <c r="B215" s="38"/>
      <c r="C215" s="272" t="s">
        <v>474</v>
      </c>
      <c r="D215" s="272" t="s">
        <v>130</v>
      </c>
      <c r="E215" s="273" t="s">
        <v>475</v>
      </c>
      <c r="F215" s="274" t="s">
        <v>476</v>
      </c>
      <c r="G215" s="275" t="s">
        <v>226</v>
      </c>
      <c r="H215" s="276">
        <v>10</v>
      </c>
      <c r="I215" s="277"/>
      <c r="J215" s="278">
        <f>ROUND(I215*H215,0)</f>
        <v>0</v>
      </c>
      <c r="K215" s="279"/>
      <c r="L215" s="280"/>
      <c r="M215" s="281" t="s">
        <v>1</v>
      </c>
      <c r="N215" s="282" t="s">
        <v>42</v>
      </c>
      <c r="O215" s="90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454</v>
      </c>
      <c r="AT215" s="238" t="s">
        <v>130</v>
      </c>
      <c r="AU215" s="238" t="s">
        <v>81</v>
      </c>
      <c r="AY215" s="16" t="s">
        <v>133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</v>
      </c>
      <c r="BK215" s="239">
        <f>ROUND(I215*H215,0)</f>
        <v>0</v>
      </c>
      <c r="BL215" s="16" t="s">
        <v>284</v>
      </c>
      <c r="BM215" s="238" t="s">
        <v>477</v>
      </c>
    </row>
    <row r="216" s="2" customFormat="1" ht="37.8" customHeight="1">
      <c r="A216" s="37"/>
      <c r="B216" s="38"/>
      <c r="C216" s="226" t="s">
        <v>478</v>
      </c>
      <c r="D216" s="226" t="s">
        <v>136</v>
      </c>
      <c r="E216" s="227" t="s">
        <v>479</v>
      </c>
      <c r="F216" s="228" t="s">
        <v>480</v>
      </c>
      <c r="G216" s="229" t="s">
        <v>372</v>
      </c>
      <c r="H216" s="271"/>
      <c r="I216" s="231"/>
      <c r="J216" s="232">
        <f>ROUND(I216*H216,0)</f>
        <v>0</v>
      </c>
      <c r="K216" s="233"/>
      <c r="L216" s="43"/>
      <c r="M216" s="234" t="s">
        <v>1</v>
      </c>
      <c r="N216" s="235" t="s">
        <v>42</v>
      </c>
      <c r="O216" s="90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284</v>
      </c>
      <c r="AT216" s="238" t="s">
        <v>136</v>
      </c>
      <c r="AU216" s="238" t="s">
        <v>81</v>
      </c>
      <c r="AY216" s="16" t="s">
        <v>133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</v>
      </c>
      <c r="BK216" s="239">
        <f>ROUND(I216*H216,0)</f>
        <v>0</v>
      </c>
      <c r="BL216" s="16" t="s">
        <v>284</v>
      </c>
      <c r="BM216" s="238" t="s">
        <v>481</v>
      </c>
    </row>
    <row r="217" s="12" customFormat="1" ht="22.8" customHeight="1">
      <c r="A217" s="12"/>
      <c r="B217" s="210"/>
      <c r="C217" s="211"/>
      <c r="D217" s="212" t="s">
        <v>76</v>
      </c>
      <c r="E217" s="224" t="s">
        <v>482</v>
      </c>
      <c r="F217" s="224" t="s">
        <v>483</v>
      </c>
      <c r="G217" s="211"/>
      <c r="H217" s="211"/>
      <c r="I217" s="214"/>
      <c r="J217" s="225">
        <f>BK217</f>
        <v>0</v>
      </c>
      <c r="K217" s="211"/>
      <c r="L217" s="216"/>
      <c r="M217" s="217"/>
      <c r="N217" s="218"/>
      <c r="O217" s="218"/>
      <c r="P217" s="219">
        <f>SUM(P218:P221)</f>
        <v>0</v>
      </c>
      <c r="Q217" s="218"/>
      <c r="R217" s="219">
        <f>SUM(R218:R221)</f>
        <v>0</v>
      </c>
      <c r="S217" s="218"/>
      <c r="T217" s="220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1" t="s">
        <v>81</v>
      </c>
      <c r="AT217" s="222" t="s">
        <v>76</v>
      </c>
      <c r="AU217" s="222" t="s">
        <v>8</v>
      </c>
      <c r="AY217" s="221" t="s">
        <v>133</v>
      </c>
      <c r="BK217" s="223">
        <f>SUM(BK218:BK221)</f>
        <v>0</v>
      </c>
    </row>
    <row r="218" s="2" customFormat="1" ht="37.8" customHeight="1">
      <c r="A218" s="37"/>
      <c r="B218" s="38"/>
      <c r="C218" s="226" t="s">
        <v>484</v>
      </c>
      <c r="D218" s="226" t="s">
        <v>136</v>
      </c>
      <c r="E218" s="227" t="s">
        <v>485</v>
      </c>
      <c r="F218" s="228" t="s">
        <v>486</v>
      </c>
      <c r="G218" s="229" t="s">
        <v>235</v>
      </c>
      <c r="H218" s="230">
        <v>8.4000000000000004</v>
      </c>
      <c r="I218" s="231"/>
      <c r="J218" s="232">
        <f>ROUND(I218*H218,0)</f>
        <v>0</v>
      </c>
      <c r="K218" s="233"/>
      <c r="L218" s="43"/>
      <c r="M218" s="234" t="s">
        <v>1</v>
      </c>
      <c r="N218" s="235" t="s">
        <v>42</v>
      </c>
      <c r="O218" s="90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284</v>
      </c>
      <c r="AT218" s="238" t="s">
        <v>136</v>
      </c>
      <c r="AU218" s="238" t="s">
        <v>81</v>
      </c>
      <c r="AY218" s="16" t="s">
        <v>133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</v>
      </c>
      <c r="BK218" s="239">
        <f>ROUND(I218*H218,0)</f>
        <v>0</v>
      </c>
      <c r="BL218" s="16" t="s">
        <v>284</v>
      </c>
      <c r="BM218" s="238" t="s">
        <v>487</v>
      </c>
    </row>
    <row r="219" s="13" customFormat="1">
      <c r="A219" s="13"/>
      <c r="B219" s="245"/>
      <c r="C219" s="246"/>
      <c r="D219" s="247" t="s">
        <v>220</v>
      </c>
      <c r="E219" s="248" t="s">
        <v>1</v>
      </c>
      <c r="F219" s="249" t="s">
        <v>488</v>
      </c>
      <c r="G219" s="246"/>
      <c r="H219" s="250">
        <v>8.4000000000000004</v>
      </c>
      <c r="I219" s="251"/>
      <c r="J219" s="246"/>
      <c r="K219" s="246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220</v>
      </c>
      <c r="AU219" s="256" t="s">
        <v>81</v>
      </c>
      <c r="AV219" s="13" t="s">
        <v>81</v>
      </c>
      <c r="AW219" s="13" t="s">
        <v>33</v>
      </c>
      <c r="AX219" s="13" t="s">
        <v>77</v>
      </c>
      <c r="AY219" s="256" t="s">
        <v>133</v>
      </c>
    </row>
    <row r="220" s="14" customFormat="1">
      <c r="A220" s="14"/>
      <c r="B220" s="257"/>
      <c r="C220" s="258"/>
      <c r="D220" s="247" t="s">
        <v>220</v>
      </c>
      <c r="E220" s="259" t="s">
        <v>1</v>
      </c>
      <c r="F220" s="260" t="s">
        <v>222</v>
      </c>
      <c r="G220" s="258"/>
      <c r="H220" s="261">
        <v>8.4000000000000004</v>
      </c>
      <c r="I220" s="262"/>
      <c r="J220" s="258"/>
      <c r="K220" s="258"/>
      <c r="L220" s="263"/>
      <c r="M220" s="264"/>
      <c r="N220" s="265"/>
      <c r="O220" s="265"/>
      <c r="P220" s="265"/>
      <c r="Q220" s="265"/>
      <c r="R220" s="265"/>
      <c r="S220" s="265"/>
      <c r="T220" s="26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7" t="s">
        <v>220</v>
      </c>
      <c r="AU220" s="267" t="s">
        <v>81</v>
      </c>
      <c r="AV220" s="14" t="s">
        <v>148</v>
      </c>
      <c r="AW220" s="14" t="s">
        <v>33</v>
      </c>
      <c r="AX220" s="14" t="s">
        <v>8</v>
      </c>
      <c r="AY220" s="267" t="s">
        <v>133</v>
      </c>
    </row>
    <row r="221" s="2" customFormat="1" ht="14.4" customHeight="1">
      <c r="A221" s="37"/>
      <c r="B221" s="38"/>
      <c r="C221" s="272" t="s">
        <v>489</v>
      </c>
      <c r="D221" s="272" t="s">
        <v>130</v>
      </c>
      <c r="E221" s="273" t="s">
        <v>490</v>
      </c>
      <c r="F221" s="274" t="s">
        <v>491</v>
      </c>
      <c r="G221" s="275" t="s">
        <v>218</v>
      </c>
      <c r="H221" s="276">
        <v>2.7719999999999998</v>
      </c>
      <c r="I221" s="277"/>
      <c r="J221" s="278">
        <f>ROUND(I221*H221,0)</f>
        <v>0</v>
      </c>
      <c r="K221" s="279"/>
      <c r="L221" s="280"/>
      <c r="M221" s="281" t="s">
        <v>1</v>
      </c>
      <c r="N221" s="282" t="s">
        <v>42</v>
      </c>
      <c r="O221" s="90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454</v>
      </c>
      <c r="AT221" s="238" t="s">
        <v>130</v>
      </c>
      <c r="AU221" s="238" t="s">
        <v>81</v>
      </c>
      <c r="AY221" s="16" t="s">
        <v>133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</v>
      </c>
      <c r="BK221" s="239">
        <f>ROUND(I221*H221,0)</f>
        <v>0</v>
      </c>
      <c r="BL221" s="16" t="s">
        <v>284</v>
      </c>
      <c r="BM221" s="238" t="s">
        <v>492</v>
      </c>
    </row>
    <row r="222" s="12" customFormat="1" ht="22.8" customHeight="1">
      <c r="A222" s="12"/>
      <c r="B222" s="210"/>
      <c r="C222" s="211"/>
      <c r="D222" s="212" t="s">
        <v>76</v>
      </c>
      <c r="E222" s="224" t="s">
        <v>297</v>
      </c>
      <c r="F222" s="224" t="s">
        <v>298</v>
      </c>
      <c r="G222" s="211"/>
      <c r="H222" s="211"/>
      <c r="I222" s="214"/>
      <c r="J222" s="225">
        <f>BK222</f>
        <v>0</v>
      </c>
      <c r="K222" s="211"/>
      <c r="L222" s="216"/>
      <c r="M222" s="217"/>
      <c r="N222" s="218"/>
      <c r="O222" s="218"/>
      <c r="P222" s="219">
        <f>SUM(P223:P224)</f>
        <v>0</v>
      </c>
      <c r="Q222" s="218"/>
      <c r="R222" s="219">
        <f>SUM(R223:R224)</f>
        <v>0</v>
      </c>
      <c r="S222" s="218"/>
      <c r="T222" s="220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1" t="s">
        <v>81</v>
      </c>
      <c r="AT222" s="222" t="s">
        <v>76</v>
      </c>
      <c r="AU222" s="222" t="s">
        <v>8</v>
      </c>
      <c r="AY222" s="221" t="s">
        <v>133</v>
      </c>
      <c r="BK222" s="223">
        <f>SUM(BK223:BK224)</f>
        <v>0</v>
      </c>
    </row>
    <row r="223" s="2" customFormat="1" ht="37.8" customHeight="1">
      <c r="A223" s="37"/>
      <c r="B223" s="38"/>
      <c r="C223" s="226" t="s">
        <v>493</v>
      </c>
      <c r="D223" s="226" t="s">
        <v>136</v>
      </c>
      <c r="E223" s="227" t="s">
        <v>494</v>
      </c>
      <c r="F223" s="228" t="s">
        <v>495</v>
      </c>
      <c r="G223" s="229" t="s">
        <v>218</v>
      </c>
      <c r="H223" s="230">
        <v>97.75</v>
      </c>
      <c r="I223" s="231"/>
      <c r="J223" s="232">
        <f>ROUND(I223*H223,0)</f>
        <v>0</v>
      </c>
      <c r="K223" s="233"/>
      <c r="L223" s="43"/>
      <c r="M223" s="234" t="s">
        <v>1</v>
      </c>
      <c r="N223" s="235" t="s">
        <v>42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284</v>
      </c>
      <c r="AT223" s="238" t="s">
        <v>136</v>
      </c>
      <c r="AU223" s="238" t="s">
        <v>81</v>
      </c>
      <c r="AY223" s="16" t="s">
        <v>133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</v>
      </c>
      <c r="BK223" s="239">
        <f>ROUND(I223*H223,0)</f>
        <v>0</v>
      </c>
      <c r="BL223" s="16" t="s">
        <v>284</v>
      </c>
      <c r="BM223" s="238" t="s">
        <v>496</v>
      </c>
    </row>
    <row r="224" s="2" customFormat="1" ht="37.8" customHeight="1">
      <c r="A224" s="37"/>
      <c r="B224" s="38"/>
      <c r="C224" s="226" t="s">
        <v>497</v>
      </c>
      <c r="D224" s="226" t="s">
        <v>136</v>
      </c>
      <c r="E224" s="227" t="s">
        <v>498</v>
      </c>
      <c r="F224" s="228" t="s">
        <v>499</v>
      </c>
      <c r="G224" s="229" t="s">
        <v>218</v>
      </c>
      <c r="H224" s="230">
        <v>97.75</v>
      </c>
      <c r="I224" s="231"/>
      <c r="J224" s="232">
        <f>ROUND(I224*H224,0)</f>
        <v>0</v>
      </c>
      <c r="K224" s="233"/>
      <c r="L224" s="43"/>
      <c r="M224" s="234" t="s">
        <v>1</v>
      </c>
      <c r="N224" s="235" t="s">
        <v>42</v>
      </c>
      <c r="O224" s="90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284</v>
      </c>
      <c r="AT224" s="238" t="s">
        <v>136</v>
      </c>
      <c r="AU224" s="238" t="s">
        <v>81</v>
      </c>
      <c r="AY224" s="16" t="s">
        <v>133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8</v>
      </c>
      <c r="BK224" s="239">
        <f>ROUND(I224*H224,0)</f>
        <v>0</v>
      </c>
      <c r="BL224" s="16" t="s">
        <v>284</v>
      </c>
      <c r="BM224" s="238" t="s">
        <v>500</v>
      </c>
    </row>
    <row r="225" s="12" customFormat="1" ht="22.8" customHeight="1">
      <c r="A225" s="12"/>
      <c r="B225" s="210"/>
      <c r="C225" s="211"/>
      <c r="D225" s="212" t="s">
        <v>76</v>
      </c>
      <c r="E225" s="224" t="s">
        <v>501</v>
      </c>
      <c r="F225" s="224" t="s">
        <v>502</v>
      </c>
      <c r="G225" s="211"/>
      <c r="H225" s="211"/>
      <c r="I225" s="214"/>
      <c r="J225" s="225">
        <f>BK225</f>
        <v>0</v>
      </c>
      <c r="K225" s="211"/>
      <c r="L225" s="216"/>
      <c r="M225" s="217"/>
      <c r="N225" s="218"/>
      <c r="O225" s="218"/>
      <c r="P225" s="219">
        <f>SUM(P226:P228)</f>
        <v>0</v>
      </c>
      <c r="Q225" s="218"/>
      <c r="R225" s="219">
        <f>SUM(R226:R228)</f>
        <v>0</v>
      </c>
      <c r="S225" s="218"/>
      <c r="T225" s="220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81</v>
      </c>
      <c r="AT225" s="222" t="s">
        <v>76</v>
      </c>
      <c r="AU225" s="222" t="s">
        <v>8</v>
      </c>
      <c r="AY225" s="221" t="s">
        <v>133</v>
      </c>
      <c r="BK225" s="223">
        <f>SUM(BK226:BK228)</f>
        <v>0</v>
      </c>
    </row>
    <row r="226" s="2" customFormat="1" ht="24.15" customHeight="1">
      <c r="A226" s="37"/>
      <c r="B226" s="38"/>
      <c r="C226" s="226" t="s">
        <v>503</v>
      </c>
      <c r="D226" s="226" t="s">
        <v>136</v>
      </c>
      <c r="E226" s="227" t="s">
        <v>504</v>
      </c>
      <c r="F226" s="228" t="s">
        <v>505</v>
      </c>
      <c r="G226" s="229" t="s">
        <v>218</v>
      </c>
      <c r="H226" s="230">
        <v>22.920000000000002</v>
      </c>
      <c r="I226" s="231"/>
      <c r="J226" s="232">
        <f>ROUND(I226*H226,0)</f>
        <v>0</v>
      </c>
      <c r="K226" s="233"/>
      <c r="L226" s="43"/>
      <c r="M226" s="234" t="s">
        <v>1</v>
      </c>
      <c r="N226" s="235" t="s">
        <v>42</v>
      </c>
      <c r="O226" s="90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284</v>
      </c>
      <c r="AT226" s="238" t="s">
        <v>136</v>
      </c>
      <c r="AU226" s="238" t="s">
        <v>81</v>
      </c>
      <c r="AY226" s="16" t="s">
        <v>133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</v>
      </c>
      <c r="BK226" s="239">
        <f>ROUND(I226*H226,0)</f>
        <v>0</v>
      </c>
      <c r="BL226" s="16" t="s">
        <v>284</v>
      </c>
      <c r="BM226" s="238" t="s">
        <v>506</v>
      </c>
    </row>
    <row r="227" s="2" customFormat="1" ht="24.15" customHeight="1">
      <c r="A227" s="37"/>
      <c r="B227" s="38"/>
      <c r="C227" s="226" t="s">
        <v>507</v>
      </c>
      <c r="D227" s="226" t="s">
        <v>136</v>
      </c>
      <c r="E227" s="227" t="s">
        <v>508</v>
      </c>
      <c r="F227" s="228" t="s">
        <v>509</v>
      </c>
      <c r="G227" s="229" t="s">
        <v>218</v>
      </c>
      <c r="H227" s="230">
        <v>22.920000000000002</v>
      </c>
      <c r="I227" s="231"/>
      <c r="J227" s="232">
        <f>ROUND(I227*H227,0)</f>
        <v>0</v>
      </c>
      <c r="K227" s="233"/>
      <c r="L227" s="43"/>
      <c r="M227" s="234" t="s">
        <v>1</v>
      </c>
      <c r="N227" s="235" t="s">
        <v>42</v>
      </c>
      <c r="O227" s="90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284</v>
      </c>
      <c r="AT227" s="238" t="s">
        <v>136</v>
      </c>
      <c r="AU227" s="238" t="s">
        <v>81</v>
      </c>
      <c r="AY227" s="16" t="s">
        <v>133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</v>
      </c>
      <c r="BK227" s="239">
        <f>ROUND(I227*H227,0)</f>
        <v>0</v>
      </c>
      <c r="BL227" s="16" t="s">
        <v>284</v>
      </c>
      <c r="BM227" s="238" t="s">
        <v>510</v>
      </c>
    </row>
    <row r="228" s="2" customFormat="1" ht="37.8" customHeight="1">
      <c r="A228" s="37"/>
      <c r="B228" s="38"/>
      <c r="C228" s="226" t="s">
        <v>511</v>
      </c>
      <c r="D228" s="226" t="s">
        <v>136</v>
      </c>
      <c r="E228" s="227" t="s">
        <v>512</v>
      </c>
      <c r="F228" s="228" t="s">
        <v>513</v>
      </c>
      <c r="G228" s="229" t="s">
        <v>218</v>
      </c>
      <c r="H228" s="230">
        <v>22.920000000000002</v>
      </c>
      <c r="I228" s="231"/>
      <c r="J228" s="232">
        <f>ROUND(I228*H228,0)</f>
        <v>0</v>
      </c>
      <c r="K228" s="233"/>
      <c r="L228" s="43"/>
      <c r="M228" s="240" t="s">
        <v>1</v>
      </c>
      <c r="N228" s="241" t="s">
        <v>42</v>
      </c>
      <c r="O228" s="242"/>
      <c r="P228" s="243">
        <f>O228*H228</f>
        <v>0</v>
      </c>
      <c r="Q228" s="243">
        <v>0</v>
      </c>
      <c r="R228" s="243">
        <f>Q228*H228</f>
        <v>0</v>
      </c>
      <c r="S228" s="243">
        <v>0</v>
      </c>
      <c r="T228" s="24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284</v>
      </c>
      <c r="AT228" s="238" t="s">
        <v>136</v>
      </c>
      <c r="AU228" s="238" t="s">
        <v>81</v>
      </c>
      <c r="AY228" s="16" t="s">
        <v>133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</v>
      </c>
      <c r="BK228" s="239">
        <f>ROUND(I228*H228,0)</f>
        <v>0</v>
      </c>
      <c r="BL228" s="16" t="s">
        <v>284</v>
      </c>
      <c r="BM228" s="238" t="s">
        <v>514</v>
      </c>
    </row>
    <row r="229" s="2" customFormat="1" ht="6.96" customHeight="1">
      <c r="A229" s="37"/>
      <c r="B229" s="65"/>
      <c r="C229" s="66"/>
      <c r="D229" s="66"/>
      <c r="E229" s="66"/>
      <c r="F229" s="66"/>
      <c r="G229" s="66"/>
      <c r="H229" s="66"/>
      <c r="I229" s="66"/>
      <c r="J229" s="66"/>
      <c r="K229" s="66"/>
      <c r="L229" s="43"/>
      <c r="M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sheetProtection sheet="1" autoFilter="0" formatColumns="0" formatRows="0" objects="1" scenarios="1" spinCount="100000" saltValue="9kO1JVvYNjsCmEopafhWnrWK4tpkxLkShzM7gXjox9dHqIDofL0gtcZptg43QGWI9xplQlFclj41ffyWsjy/xw==" hashValue="YUkLsg57kPxKVaJewsECVi3+A/HzYwJCWR/jjb/BC8V8hCaQ8Mk5pTVW2JwB3xqPUGScSTV6WcD6QIlaY291bA==" algorithmName="SHA-512" password="CC35"/>
  <autoFilter ref="C132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81</v>
      </c>
    </row>
    <row r="4" s="1" customFormat="1" ht="24.96" customHeight="1">
      <c r="B4" s="19"/>
      <c r="D4" s="147" t="s">
        <v>103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ČS Moravanský - stavební úpravy</v>
      </c>
      <c r="F7" s="149"/>
      <c r="G7" s="149"/>
      <c r="H7" s="149"/>
      <c r="L7" s="19"/>
    </row>
    <row r="8" s="1" customFormat="1" ht="12" customHeight="1">
      <c r="B8" s="19"/>
      <c r="D8" s="149" t="s">
        <v>104</v>
      </c>
      <c r="L8" s="19"/>
    </row>
    <row r="9" s="2" customFormat="1" ht="16.5" customHeight="1">
      <c r="A9" s="37"/>
      <c r="B9" s="43"/>
      <c r="C9" s="37"/>
      <c r="D9" s="37"/>
      <c r="E9" s="150" t="s">
        <v>105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202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515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27. 4. 2021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32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ROUND(J123,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ROUND((SUM(BE123:BE144)),  0)</f>
        <v>0</v>
      </c>
      <c r="G35" s="37"/>
      <c r="H35" s="37"/>
      <c r="I35" s="163">
        <v>0.20999999999999999</v>
      </c>
      <c r="J35" s="162">
        <f>ROUND(((SUM(BE123:BE144))*I35),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ROUND((SUM(BF123:BF144)),  0)</f>
        <v>0</v>
      </c>
      <c r="G36" s="37"/>
      <c r="H36" s="37"/>
      <c r="I36" s="163">
        <v>0.14999999999999999</v>
      </c>
      <c r="J36" s="162">
        <f>ROUND(((SUM(BF123:BF144))*I36),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ROUND((SUM(BG123:BG144)),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ROUND((SUM(BH123:BH144)),  0)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ROUND((SUM(BI123:BI144)),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ČS Moravanský - stavební úpravy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202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c - Technologie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 xml:space="preserve"> Moravanský</v>
      </c>
      <c r="G91" s="39"/>
      <c r="H91" s="39"/>
      <c r="I91" s="31" t="s">
        <v>23</v>
      </c>
      <c r="J91" s="78" t="str">
        <f>IF(J14="","",J14)</f>
        <v>27. 4. 2021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 xml:space="preserve"> VaK Pardubice, a.s.</v>
      </c>
      <c r="G93" s="39"/>
      <c r="H93" s="39"/>
      <c r="I93" s="31" t="s">
        <v>31</v>
      </c>
      <c r="J93" s="35" t="str">
        <f>E23</f>
        <v xml:space="preserve"> AKVOPRO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107</v>
      </c>
      <c r="D96" s="184"/>
      <c r="E96" s="184"/>
      <c r="F96" s="184"/>
      <c r="G96" s="184"/>
      <c r="H96" s="184"/>
      <c r="I96" s="184"/>
      <c r="J96" s="185" t="s">
        <v>108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109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110</v>
      </c>
    </row>
    <row r="99" s="9" customFormat="1" ht="24.96" customHeight="1">
      <c r="A99" s="9"/>
      <c r="B99" s="187"/>
      <c r="C99" s="188"/>
      <c r="D99" s="189" t="s">
        <v>204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207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516</v>
      </c>
      <c r="E101" s="195"/>
      <c r="F101" s="195"/>
      <c r="G101" s="195"/>
      <c r="H101" s="195"/>
      <c r="I101" s="195"/>
      <c r="J101" s="196">
        <f>J128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ČS Moravanský - stavební úpravy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104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105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202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c - Technologie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21</v>
      </c>
      <c r="D117" s="39"/>
      <c r="E117" s="39"/>
      <c r="F117" s="26" t="str">
        <f>F14</f>
        <v xml:space="preserve"> Moravanský</v>
      </c>
      <c r="G117" s="39"/>
      <c r="H117" s="39"/>
      <c r="I117" s="31" t="s">
        <v>23</v>
      </c>
      <c r="J117" s="78" t="str">
        <f>IF(J14="","",J14)</f>
        <v>27. 4. 2021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25</v>
      </c>
      <c r="D119" s="39"/>
      <c r="E119" s="39"/>
      <c r="F119" s="26" t="str">
        <f>E17</f>
        <v xml:space="preserve"> VaK Pardubice, a.s.</v>
      </c>
      <c r="G119" s="39"/>
      <c r="H119" s="39"/>
      <c r="I119" s="31" t="s">
        <v>31</v>
      </c>
      <c r="J119" s="35" t="str">
        <f>E23</f>
        <v xml:space="preserve"> AKVOPRO s.r.o.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29</v>
      </c>
      <c r="D120" s="39"/>
      <c r="E120" s="39"/>
      <c r="F120" s="26" t="str">
        <f>IF(E20="","",E20)</f>
        <v>Vyplň údaj</v>
      </c>
      <c r="G120" s="39"/>
      <c r="H120" s="39"/>
      <c r="I120" s="31" t="s">
        <v>34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118</v>
      </c>
      <c r="D122" s="201" t="s">
        <v>62</v>
      </c>
      <c r="E122" s="201" t="s">
        <v>58</v>
      </c>
      <c r="F122" s="201" t="s">
        <v>59</v>
      </c>
      <c r="G122" s="201" t="s">
        <v>119</v>
      </c>
      <c r="H122" s="201" t="s">
        <v>120</v>
      </c>
      <c r="I122" s="201" t="s">
        <v>121</v>
      </c>
      <c r="J122" s="202" t="s">
        <v>108</v>
      </c>
      <c r="K122" s="203" t="s">
        <v>122</v>
      </c>
      <c r="L122" s="204"/>
      <c r="M122" s="99" t="s">
        <v>1</v>
      </c>
      <c r="N122" s="100" t="s">
        <v>41</v>
      </c>
      <c r="O122" s="100" t="s">
        <v>123</v>
      </c>
      <c r="P122" s="100" t="s">
        <v>124</v>
      </c>
      <c r="Q122" s="100" t="s">
        <v>125</v>
      </c>
      <c r="R122" s="100" t="s">
        <v>126</v>
      </c>
      <c r="S122" s="100" t="s">
        <v>127</v>
      </c>
      <c r="T122" s="101" t="s">
        <v>128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129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</f>
        <v>0</v>
      </c>
      <c r="Q123" s="103"/>
      <c r="R123" s="207">
        <f>R124</f>
        <v>0.007814999999999999</v>
      </c>
      <c r="S123" s="103"/>
      <c r="T123" s="208">
        <f>T124</f>
        <v>0.25900000000000001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76</v>
      </c>
      <c r="AU123" s="16" t="s">
        <v>110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76</v>
      </c>
      <c r="E124" s="213" t="s">
        <v>213</v>
      </c>
      <c r="F124" s="213" t="s">
        <v>214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P125+P128</f>
        <v>0</v>
      </c>
      <c r="Q124" s="218"/>
      <c r="R124" s="219">
        <f>R125+R128</f>
        <v>0.007814999999999999</v>
      </c>
      <c r="S124" s="218"/>
      <c r="T124" s="220">
        <f>T125+T128</f>
        <v>0.25900000000000001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</v>
      </c>
      <c r="AT124" s="222" t="s">
        <v>76</v>
      </c>
      <c r="AU124" s="222" t="s">
        <v>77</v>
      </c>
      <c r="AY124" s="221" t="s">
        <v>133</v>
      </c>
      <c r="BK124" s="223">
        <f>BK125+BK128</f>
        <v>0</v>
      </c>
    </row>
    <row r="125" s="12" customFormat="1" ht="22.8" customHeight="1">
      <c r="A125" s="12"/>
      <c r="B125" s="210"/>
      <c r="C125" s="211"/>
      <c r="D125" s="212" t="s">
        <v>76</v>
      </c>
      <c r="E125" s="224" t="s">
        <v>173</v>
      </c>
      <c r="F125" s="224" t="s">
        <v>228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SUM(P126:P127)</f>
        <v>0</v>
      </c>
      <c r="Q125" s="218"/>
      <c r="R125" s="219">
        <f>SUM(R126:R127)</f>
        <v>0.0048149999999999998</v>
      </c>
      <c r="S125" s="218"/>
      <c r="T125" s="220">
        <f>SUM(T126:T127)</f>
        <v>0.25900000000000001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</v>
      </c>
      <c r="AT125" s="222" t="s">
        <v>76</v>
      </c>
      <c r="AU125" s="222" t="s">
        <v>8</v>
      </c>
      <c r="AY125" s="221" t="s">
        <v>133</v>
      </c>
      <c r="BK125" s="223">
        <f>SUM(BK126:BK127)</f>
        <v>0</v>
      </c>
    </row>
    <row r="126" s="2" customFormat="1" ht="24.15" customHeight="1">
      <c r="A126" s="37"/>
      <c r="B126" s="38"/>
      <c r="C126" s="226" t="s">
        <v>8</v>
      </c>
      <c r="D126" s="226" t="s">
        <v>136</v>
      </c>
      <c r="E126" s="227" t="s">
        <v>517</v>
      </c>
      <c r="F126" s="228" t="s">
        <v>518</v>
      </c>
      <c r="G126" s="229" t="s">
        <v>235</v>
      </c>
      <c r="H126" s="230">
        <v>1</v>
      </c>
      <c r="I126" s="231"/>
      <c r="J126" s="232">
        <f>ROUND(I126*H126,0)</f>
        <v>0</v>
      </c>
      <c r="K126" s="233"/>
      <c r="L126" s="43"/>
      <c r="M126" s="234" t="s">
        <v>1</v>
      </c>
      <c r="N126" s="235" t="s">
        <v>42</v>
      </c>
      <c r="O126" s="90"/>
      <c r="P126" s="236">
        <f>O126*H126</f>
        <v>0</v>
      </c>
      <c r="Q126" s="236">
        <v>0.00093000000000000005</v>
      </c>
      <c r="R126" s="236">
        <f>Q126*H126</f>
        <v>0.00093000000000000005</v>
      </c>
      <c r="S126" s="236">
        <v>0.070000000000000007</v>
      </c>
      <c r="T126" s="237">
        <f>S126*H126</f>
        <v>0.070000000000000007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148</v>
      </c>
      <c r="AT126" s="238" t="s">
        <v>136</v>
      </c>
      <c r="AU126" s="238" t="s">
        <v>81</v>
      </c>
      <c r="AY126" s="16" t="s">
        <v>133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</v>
      </c>
      <c r="BK126" s="239">
        <f>ROUND(I126*H126,0)</f>
        <v>0</v>
      </c>
      <c r="BL126" s="16" t="s">
        <v>148</v>
      </c>
      <c r="BM126" s="238" t="s">
        <v>519</v>
      </c>
    </row>
    <row r="127" s="2" customFormat="1" ht="24.15" customHeight="1">
      <c r="A127" s="37"/>
      <c r="B127" s="38"/>
      <c r="C127" s="226" t="s">
        <v>81</v>
      </c>
      <c r="D127" s="226" t="s">
        <v>136</v>
      </c>
      <c r="E127" s="227" t="s">
        <v>520</v>
      </c>
      <c r="F127" s="228" t="s">
        <v>521</v>
      </c>
      <c r="G127" s="229" t="s">
        <v>235</v>
      </c>
      <c r="H127" s="230">
        <v>1.5</v>
      </c>
      <c r="I127" s="231"/>
      <c r="J127" s="232">
        <f>ROUND(I127*H127,0)</f>
        <v>0</v>
      </c>
      <c r="K127" s="233"/>
      <c r="L127" s="43"/>
      <c r="M127" s="234" t="s">
        <v>1</v>
      </c>
      <c r="N127" s="235" t="s">
        <v>42</v>
      </c>
      <c r="O127" s="90"/>
      <c r="P127" s="236">
        <f>O127*H127</f>
        <v>0</v>
      </c>
      <c r="Q127" s="236">
        <v>0.0025899999999999999</v>
      </c>
      <c r="R127" s="236">
        <f>Q127*H127</f>
        <v>0.0038849999999999996</v>
      </c>
      <c r="S127" s="236">
        <v>0.126</v>
      </c>
      <c r="T127" s="237">
        <f>S127*H127</f>
        <v>0.189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148</v>
      </c>
      <c r="AT127" s="238" t="s">
        <v>136</v>
      </c>
      <c r="AU127" s="238" t="s">
        <v>81</v>
      </c>
      <c r="AY127" s="16" t="s">
        <v>133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</v>
      </c>
      <c r="BK127" s="239">
        <f>ROUND(I127*H127,0)</f>
        <v>0</v>
      </c>
      <c r="BL127" s="16" t="s">
        <v>148</v>
      </c>
      <c r="BM127" s="238" t="s">
        <v>522</v>
      </c>
    </row>
    <row r="128" s="12" customFormat="1" ht="22.8" customHeight="1">
      <c r="A128" s="12"/>
      <c r="B128" s="210"/>
      <c r="C128" s="211"/>
      <c r="D128" s="212" t="s">
        <v>76</v>
      </c>
      <c r="E128" s="224" t="s">
        <v>523</v>
      </c>
      <c r="F128" s="224" t="s">
        <v>524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SUM(P129:P144)</f>
        <v>0</v>
      </c>
      <c r="Q128" s="218"/>
      <c r="R128" s="219">
        <f>SUM(R129:R144)</f>
        <v>0.0030000000000000001</v>
      </c>
      <c r="S128" s="218"/>
      <c r="T128" s="220">
        <f>SUM(T129:T144)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132</v>
      </c>
      <c r="AT128" s="222" t="s">
        <v>76</v>
      </c>
      <c r="AU128" s="222" t="s">
        <v>8</v>
      </c>
      <c r="AY128" s="221" t="s">
        <v>133</v>
      </c>
      <c r="BK128" s="223">
        <f>SUM(BK129:BK144)</f>
        <v>0</v>
      </c>
    </row>
    <row r="129" s="2" customFormat="1" ht="14.4" customHeight="1">
      <c r="A129" s="37"/>
      <c r="B129" s="38"/>
      <c r="C129" s="226" t="s">
        <v>132</v>
      </c>
      <c r="D129" s="226" t="s">
        <v>136</v>
      </c>
      <c r="E129" s="227" t="s">
        <v>525</v>
      </c>
      <c r="F129" s="228" t="s">
        <v>526</v>
      </c>
      <c r="G129" s="229" t="s">
        <v>235</v>
      </c>
      <c r="H129" s="230">
        <v>15</v>
      </c>
      <c r="I129" s="231"/>
      <c r="J129" s="232">
        <f>ROUND(I129*H129,0)</f>
        <v>0</v>
      </c>
      <c r="K129" s="233"/>
      <c r="L129" s="43"/>
      <c r="M129" s="234" t="s">
        <v>1</v>
      </c>
      <c r="N129" s="235" t="s">
        <v>42</v>
      </c>
      <c r="O129" s="90"/>
      <c r="P129" s="236">
        <f>O129*H129</f>
        <v>0</v>
      </c>
      <c r="Q129" s="236">
        <v>6.0000000000000002E-05</v>
      </c>
      <c r="R129" s="236">
        <f>Q129*H129</f>
        <v>0.00089999999999999998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140</v>
      </c>
      <c r="AT129" s="238" t="s">
        <v>136</v>
      </c>
      <c r="AU129" s="238" t="s">
        <v>81</v>
      </c>
      <c r="AY129" s="16" t="s">
        <v>133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</v>
      </c>
      <c r="BK129" s="239">
        <f>ROUND(I129*H129,0)</f>
        <v>0</v>
      </c>
      <c r="BL129" s="16" t="s">
        <v>140</v>
      </c>
      <c r="BM129" s="238" t="s">
        <v>527</v>
      </c>
    </row>
    <row r="130" s="2" customFormat="1" ht="14.4" customHeight="1">
      <c r="A130" s="37"/>
      <c r="B130" s="38"/>
      <c r="C130" s="226" t="s">
        <v>148</v>
      </c>
      <c r="D130" s="226" t="s">
        <v>136</v>
      </c>
      <c r="E130" s="227" t="s">
        <v>528</v>
      </c>
      <c r="F130" s="228" t="s">
        <v>529</v>
      </c>
      <c r="G130" s="229" t="s">
        <v>235</v>
      </c>
      <c r="H130" s="230">
        <v>12</v>
      </c>
      <c r="I130" s="231"/>
      <c r="J130" s="232">
        <f>ROUND(I130*H130,0)</f>
        <v>0</v>
      </c>
      <c r="K130" s="233"/>
      <c r="L130" s="43"/>
      <c r="M130" s="234" t="s">
        <v>1</v>
      </c>
      <c r="N130" s="235" t="s">
        <v>42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530</v>
      </c>
      <c r="AT130" s="238" t="s">
        <v>136</v>
      </c>
      <c r="AU130" s="238" t="s">
        <v>81</v>
      </c>
      <c r="AY130" s="16" t="s">
        <v>133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</v>
      </c>
      <c r="BK130" s="239">
        <f>ROUND(I130*H130,0)</f>
        <v>0</v>
      </c>
      <c r="BL130" s="16" t="s">
        <v>530</v>
      </c>
      <c r="BM130" s="238" t="s">
        <v>531</v>
      </c>
    </row>
    <row r="131" s="2" customFormat="1" ht="14.4" customHeight="1">
      <c r="A131" s="37"/>
      <c r="B131" s="38"/>
      <c r="C131" s="226" t="s">
        <v>152</v>
      </c>
      <c r="D131" s="226" t="s">
        <v>136</v>
      </c>
      <c r="E131" s="227" t="s">
        <v>532</v>
      </c>
      <c r="F131" s="228" t="s">
        <v>533</v>
      </c>
      <c r="G131" s="229" t="s">
        <v>235</v>
      </c>
      <c r="H131" s="230">
        <v>3</v>
      </c>
      <c r="I131" s="231"/>
      <c r="J131" s="232">
        <f>ROUND(I131*H131,0)</f>
        <v>0</v>
      </c>
      <c r="K131" s="233"/>
      <c r="L131" s="43"/>
      <c r="M131" s="234" t="s">
        <v>1</v>
      </c>
      <c r="N131" s="235" t="s">
        <v>42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530</v>
      </c>
      <c r="AT131" s="238" t="s">
        <v>136</v>
      </c>
      <c r="AU131" s="238" t="s">
        <v>81</v>
      </c>
      <c r="AY131" s="16" t="s">
        <v>133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</v>
      </c>
      <c r="BK131" s="239">
        <f>ROUND(I131*H131,0)</f>
        <v>0</v>
      </c>
      <c r="BL131" s="16" t="s">
        <v>530</v>
      </c>
      <c r="BM131" s="238" t="s">
        <v>534</v>
      </c>
    </row>
    <row r="132" s="2" customFormat="1" ht="24.15" customHeight="1">
      <c r="A132" s="37"/>
      <c r="B132" s="38"/>
      <c r="C132" s="226" t="s">
        <v>157</v>
      </c>
      <c r="D132" s="226" t="s">
        <v>136</v>
      </c>
      <c r="E132" s="227" t="s">
        <v>535</v>
      </c>
      <c r="F132" s="228" t="s">
        <v>536</v>
      </c>
      <c r="G132" s="229" t="s">
        <v>226</v>
      </c>
      <c r="H132" s="230">
        <v>10</v>
      </c>
      <c r="I132" s="231"/>
      <c r="J132" s="232">
        <f>ROUND(I132*H132,0)</f>
        <v>0</v>
      </c>
      <c r="K132" s="233"/>
      <c r="L132" s="43"/>
      <c r="M132" s="234" t="s">
        <v>1</v>
      </c>
      <c r="N132" s="235" t="s">
        <v>42</v>
      </c>
      <c r="O132" s="90"/>
      <c r="P132" s="236">
        <f>O132*H132</f>
        <v>0</v>
      </c>
      <c r="Q132" s="236">
        <v>0.00021000000000000001</v>
      </c>
      <c r="R132" s="236">
        <f>Q132*H132</f>
        <v>0.0021000000000000003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140</v>
      </c>
      <c r="AT132" s="238" t="s">
        <v>136</v>
      </c>
      <c r="AU132" s="238" t="s">
        <v>81</v>
      </c>
      <c r="AY132" s="16" t="s">
        <v>133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</v>
      </c>
      <c r="BK132" s="239">
        <f>ROUND(I132*H132,0)</f>
        <v>0</v>
      </c>
      <c r="BL132" s="16" t="s">
        <v>140</v>
      </c>
      <c r="BM132" s="238" t="s">
        <v>537</v>
      </c>
    </row>
    <row r="133" s="2" customFormat="1" ht="14.4" customHeight="1">
      <c r="A133" s="37"/>
      <c r="B133" s="38"/>
      <c r="C133" s="226" t="s">
        <v>161</v>
      </c>
      <c r="D133" s="226" t="s">
        <v>136</v>
      </c>
      <c r="E133" s="227" t="s">
        <v>538</v>
      </c>
      <c r="F133" s="228" t="s">
        <v>539</v>
      </c>
      <c r="G133" s="229" t="s">
        <v>235</v>
      </c>
      <c r="H133" s="230">
        <v>12</v>
      </c>
      <c r="I133" s="231"/>
      <c r="J133" s="232">
        <f>ROUND(I133*H133,0)</f>
        <v>0</v>
      </c>
      <c r="K133" s="233"/>
      <c r="L133" s="43"/>
      <c r="M133" s="234" t="s">
        <v>1</v>
      </c>
      <c r="N133" s="235" t="s">
        <v>42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8</v>
      </c>
      <c r="AT133" s="238" t="s">
        <v>136</v>
      </c>
      <c r="AU133" s="238" t="s">
        <v>81</v>
      </c>
      <c r="AY133" s="16" t="s">
        <v>133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</v>
      </c>
      <c r="BK133" s="239">
        <f>ROUND(I133*H133,0)</f>
        <v>0</v>
      </c>
      <c r="BL133" s="16" t="s">
        <v>8</v>
      </c>
      <c r="BM133" s="238" t="s">
        <v>540</v>
      </c>
    </row>
    <row r="134" s="2" customFormat="1" ht="14.4" customHeight="1">
      <c r="A134" s="37"/>
      <c r="B134" s="38"/>
      <c r="C134" s="226" t="s">
        <v>165</v>
      </c>
      <c r="D134" s="226" t="s">
        <v>136</v>
      </c>
      <c r="E134" s="227" t="s">
        <v>541</v>
      </c>
      <c r="F134" s="228" t="s">
        <v>542</v>
      </c>
      <c r="G134" s="229" t="s">
        <v>235</v>
      </c>
      <c r="H134" s="230">
        <v>3</v>
      </c>
      <c r="I134" s="231"/>
      <c r="J134" s="232">
        <f>ROUND(I134*H134,0)</f>
        <v>0</v>
      </c>
      <c r="K134" s="233"/>
      <c r="L134" s="43"/>
      <c r="M134" s="234" t="s">
        <v>1</v>
      </c>
      <c r="N134" s="235" t="s">
        <v>42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8</v>
      </c>
      <c r="AT134" s="238" t="s">
        <v>136</v>
      </c>
      <c r="AU134" s="238" t="s">
        <v>81</v>
      </c>
      <c r="AY134" s="16" t="s">
        <v>133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</v>
      </c>
      <c r="BK134" s="239">
        <f>ROUND(I134*H134,0)</f>
        <v>0</v>
      </c>
      <c r="BL134" s="16" t="s">
        <v>8</v>
      </c>
      <c r="BM134" s="238" t="s">
        <v>543</v>
      </c>
    </row>
    <row r="135" s="2" customFormat="1" ht="14.4" customHeight="1">
      <c r="A135" s="37"/>
      <c r="B135" s="38"/>
      <c r="C135" s="226" t="s">
        <v>173</v>
      </c>
      <c r="D135" s="226" t="s">
        <v>136</v>
      </c>
      <c r="E135" s="227" t="s">
        <v>544</v>
      </c>
      <c r="F135" s="228" t="s">
        <v>545</v>
      </c>
      <c r="G135" s="229" t="s">
        <v>235</v>
      </c>
      <c r="H135" s="230">
        <v>2</v>
      </c>
      <c r="I135" s="231"/>
      <c r="J135" s="232">
        <f>ROUND(I135*H135,0)</f>
        <v>0</v>
      </c>
      <c r="K135" s="233"/>
      <c r="L135" s="43"/>
      <c r="M135" s="234" t="s">
        <v>1</v>
      </c>
      <c r="N135" s="235" t="s">
        <v>42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530</v>
      </c>
      <c r="AT135" s="238" t="s">
        <v>136</v>
      </c>
      <c r="AU135" s="238" t="s">
        <v>81</v>
      </c>
      <c r="AY135" s="16" t="s">
        <v>133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</v>
      </c>
      <c r="BK135" s="239">
        <f>ROUND(I135*H135,0)</f>
        <v>0</v>
      </c>
      <c r="BL135" s="16" t="s">
        <v>530</v>
      </c>
      <c r="BM135" s="238" t="s">
        <v>546</v>
      </c>
    </row>
    <row r="136" s="2" customFormat="1" ht="14.4" customHeight="1">
      <c r="A136" s="37"/>
      <c r="B136" s="38"/>
      <c r="C136" s="226" t="s">
        <v>177</v>
      </c>
      <c r="D136" s="226" t="s">
        <v>136</v>
      </c>
      <c r="E136" s="227" t="s">
        <v>547</v>
      </c>
      <c r="F136" s="228" t="s">
        <v>548</v>
      </c>
      <c r="G136" s="229" t="s">
        <v>235</v>
      </c>
      <c r="H136" s="230">
        <v>5</v>
      </c>
      <c r="I136" s="231"/>
      <c r="J136" s="232">
        <f>ROUND(I136*H136,0)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530</v>
      </c>
      <c r="AT136" s="238" t="s">
        <v>136</v>
      </c>
      <c r="AU136" s="238" t="s">
        <v>81</v>
      </c>
      <c r="AY136" s="16" t="s">
        <v>133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</v>
      </c>
      <c r="BK136" s="239">
        <f>ROUND(I136*H136,0)</f>
        <v>0</v>
      </c>
      <c r="BL136" s="16" t="s">
        <v>530</v>
      </c>
      <c r="BM136" s="238" t="s">
        <v>549</v>
      </c>
    </row>
    <row r="137" s="2" customFormat="1" ht="14.4" customHeight="1">
      <c r="A137" s="37"/>
      <c r="B137" s="38"/>
      <c r="C137" s="226" t="s">
        <v>183</v>
      </c>
      <c r="D137" s="226" t="s">
        <v>136</v>
      </c>
      <c r="E137" s="227" t="s">
        <v>550</v>
      </c>
      <c r="F137" s="228" t="s">
        <v>551</v>
      </c>
      <c r="G137" s="229" t="s">
        <v>403</v>
      </c>
      <c r="H137" s="230">
        <v>1</v>
      </c>
      <c r="I137" s="231"/>
      <c r="J137" s="232">
        <f>ROUND(I137*H137,0)</f>
        <v>0</v>
      </c>
      <c r="K137" s="233"/>
      <c r="L137" s="43"/>
      <c r="M137" s="234" t="s">
        <v>1</v>
      </c>
      <c r="N137" s="235" t="s">
        <v>42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530</v>
      </c>
      <c r="AT137" s="238" t="s">
        <v>136</v>
      </c>
      <c r="AU137" s="238" t="s">
        <v>81</v>
      </c>
      <c r="AY137" s="16" t="s">
        <v>133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</v>
      </c>
      <c r="BK137" s="239">
        <f>ROUND(I137*H137,0)</f>
        <v>0</v>
      </c>
      <c r="BL137" s="16" t="s">
        <v>530</v>
      </c>
      <c r="BM137" s="238" t="s">
        <v>552</v>
      </c>
    </row>
    <row r="138" s="2" customFormat="1" ht="14.4" customHeight="1">
      <c r="A138" s="37"/>
      <c r="B138" s="38"/>
      <c r="C138" s="226" t="s">
        <v>187</v>
      </c>
      <c r="D138" s="226" t="s">
        <v>136</v>
      </c>
      <c r="E138" s="227" t="s">
        <v>553</v>
      </c>
      <c r="F138" s="228" t="s">
        <v>554</v>
      </c>
      <c r="G138" s="229" t="s">
        <v>403</v>
      </c>
      <c r="H138" s="230">
        <v>1</v>
      </c>
      <c r="I138" s="231"/>
      <c r="J138" s="232">
        <f>ROUND(I138*H138,0)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530</v>
      </c>
      <c r="AT138" s="238" t="s">
        <v>136</v>
      </c>
      <c r="AU138" s="238" t="s">
        <v>81</v>
      </c>
      <c r="AY138" s="16" t="s">
        <v>133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</v>
      </c>
      <c r="BK138" s="239">
        <f>ROUND(I138*H138,0)</f>
        <v>0</v>
      </c>
      <c r="BL138" s="16" t="s">
        <v>530</v>
      </c>
      <c r="BM138" s="238" t="s">
        <v>555</v>
      </c>
    </row>
    <row r="139" s="2" customFormat="1" ht="14.4" customHeight="1">
      <c r="A139" s="37"/>
      <c r="B139" s="38"/>
      <c r="C139" s="226" t="s">
        <v>191</v>
      </c>
      <c r="D139" s="226" t="s">
        <v>136</v>
      </c>
      <c r="E139" s="227" t="s">
        <v>556</v>
      </c>
      <c r="F139" s="228" t="s">
        <v>557</v>
      </c>
      <c r="G139" s="229" t="s">
        <v>235</v>
      </c>
      <c r="H139" s="230">
        <v>3</v>
      </c>
      <c r="I139" s="231"/>
      <c r="J139" s="232">
        <f>ROUND(I139*H139,0)</f>
        <v>0</v>
      </c>
      <c r="K139" s="233"/>
      <c r="L139" s="43"/>
      <c r="M139" s="234" t="s">
        <v>1</v>
      </c>
      <c r="N139" s="235" t="s">
        <v>42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530</v>
      </c>
      <c r="AT139" s="238" t="s">
        <v>136</v>
      </c>
      <c r="AU139" s="238" t="s">
        <v>81</v>
      </c>
      <c r="AY139" s="16" t="s">
        <v>133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</v>
      </c>
      <c r="BK139" s="239">
        <f>ROUND(I139*H139,0)</f>
        <v>0</v>
      </c>
      <c r="BL139" s="16" t="s">
        <v>530</v>
      </c>
      <c r="BM139" s="238" t="s">
        <v>558</v>
      </c>
    </row>
    <row r="140" s="2" customFormat="1" ht="14.4" customHeight="1">
      <c r="A140" s="37"/>
      <c r="B140" s="38"/>
      <c r="C140" s="226" t="s">
        <v>197</v>
      </c>
      <c r="D140" s="226" t="s">
        <v>136</v>
      </c>
      <c r="E140" s="227" t="s">
        <v>559</v>
      </c>
      <c r="F140" s="228" t="s">
        <v>560</v>
      </c>
      <c r="G140" s="229" t="s">
        <v>226</v>
      </c>
      <c r="H140" s="230">
        <v>2</v>
      </c>
      <c r="I140" s="231"/>
      <c r="J140" s="232">
        <f>ROUND(I140*H140,0)</f>
        <v>0</v>
      </c>
      <c r="K140" s="233"/>
      <c r="L140" s="43"/>
      <c r="M140" s="234" t="s">
        <v>1</v>
      </c>
      <c r="N140" s="235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530</v>
      </c>
      <c r="AT140" s="238" t="s">
        <v>136</v>
      </c>
      <c r="AU140" s="238" t="s">
        <v>81</v>
      </c>
      <c r="AY140" s="16" t="s">
        <v>133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</v>
      </c>
      <c r="BK140" s="239">
        <f>ROUND(I140*H140,0)</f>
        <v>0</v>
      </c>
      <c r="BL140" s="16" t="s">
        <v>530</v>
      </c>
      <c r="BM140" s="238" t="s">
        <v>561</v>
      </c>
    </row>
    <row r="141" s="2" customFormat="1" ht="14.4" customHeight="1">
      <c r="A141" s="37"/>
      <c r="B141" s="38"/>
      <c r="C141" s="226" t="s">
        <v>9</v>
      </c>
      <c r="D141" s="226" t="s">
        <v>136</v>
      </c>
      <c r="E141" s="227" t="s">
        <v>562</v>
      </c>
      <c r="F141" s="228" t="s">
        <v>563</v>
      </c>
      <c r="G141" s="229" t="s">
        <v>403</v>
      </c>
      <c r="H141" s="230">
        <v>10</v>
      </c>
      <c r="I141" s="231"/>
      <c r="J141" s="232">
        <f>ROUND(I141*H141,0)</f>
        <v>0</v>
      </c>
      <c r="K141" s="233"/>
      <c r="L141" s="43"/>
      <c r="M141" s="234" t="s">
        <v>1</v>
      </c>
      <c r="N141" s="235" t="s">
        <v>42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530</v>
      </c>
      <c r="AT141" s="238" t="s">
        <v>136</v>
      </c>
      <c r="AU141" s="238" t="s">
        <v>81</v>
      </c>
      <c r="AY141" s="16" t="s">
        <v>133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</v>
      </c>
      <c r="BK141" s="239">
        <f>ROUND(I141*H141,0)</f>
        <v>0</v>
      </c>
      <c r="BL141" s="16" t="s">
        <v>530</v>
      </c>
      <c r="BM141" s="238" t="s">
        <v>564</v>
      </c>
    </row>
    <row r="142" s="2" customFormat="1" ht="37.8" customHeight="1">
      <c r="A142" s="37"/>
      <c r="B142" s="38"/>
      <c r="C142" s="226" t="s">
        <v>284</v>
      </c>
      <c r="D142" s="226" t="s">
        <v>136</v>
      </c>
      <c r="E142" s="227" t="s">
        <v>565</v>
      </c>
      <c r="F142" s="228" t="s">
        <v>566</v>
      </c>
      <c r="G142" s="229" t="s">
        <v>403</v>
      </c>
      <c r="H142" s="230">
        <v>2</v>
      </c>
      <c r="I142" s="231"/>
      <c r="J142" s="232">
        <f>ROUND(I142*H142,0)</f>
        <v>0</v>
      </c>
      <c r="K142" s="233"/>
      <c r="L142" s="43"/>
      <c r="M142" s="234" t="s">
        <v>1</v>
      </c>
      <c r="N142" s="235" t="s">
        <v>42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530</v>
      </c>
      <c r="AT142" s="238" t="s">
        <v>136</v>
      </c>
      <c r="AU142" s="238" t="s">
        <v>81</v>
      </c>
      <c r="AY142" s="16" t="s">
        <v>133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</v>
      </c>
      <c r="BK142" s="239">
        <f>ROUND(I142*H142,0)</f>
        <v>0</v>
      </c>
      <c r="BL142" s="16" t="s">
        <v>530</v>
      </c>
      <c r="BM142" s="238" t="s">
        <v>567</v>
      </c>
    </row>
    <row r="143" s="2" customFormat="1" ht="37.8" customHeight="1">
      <c r="A143" s="37"/>
      <c r="B143" s="38"/>
      <c r="C143" s="226" t="s">
        <v>293</v>
      </c>
      <c r="D143" s="226" t="s">
        <v>136</v>
      </c>
      <c r="E143" s="227" t="s">
        <v>568</v>
      </c>
      <c r="F143" s="228" t="s">
        <v>569</v>
      </c>
      <c r="G143" s="229" t="s">
        <v>403</v>
      </c>
      <c r="H143" s="230">
        <v>3</v>
      </c>
      <c r="I143" s="231"/>
      <c r="J143" s="232">
        <f>ROUND(I143*H143,0)</f>
        <v>0</v>
      </c>
      <c r="K143" s="233"/>
      <c r="L143" s="43"/>
      <c r="M143" s="234" t="s">
        <v>1</v>
      </c>
      <c r="N143" s="235" t="s">
        <v>42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530</v>
      </c>
      <c r="AT143" s="238" t="s">
        <v>136</v>
      </c>
      <c r="AU143" s="238" t="s">
        <v>81</v>
      </c>
      <c r="AY143" s="16" t="s">
        <v>133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</v>
      </c>
      <c r="BK143" s="239">
        <f>ROUND(I143*H143,0)</f>
        <v>0</v>
      </c>
      <c r="BL143" s="16" t="s">
        <v>530</v>
      </c>
      <c r="BM143" s="238" t="s">
        <v>570</v>
      </c>
    </row>
    <row r="144" s="2" customFormat="1" ht="14.4" customHeight="1">
      <c r="A144" s="37"/>
      <c r="B144" s="38"/>
      <c r="C144" s="226" t="s">
        <v>299</v>
      </c>
      <c r="D144" s="226" t="s">
        <v>136</v>
      </c>
      <c r="E144" s="227" t="s">
        <v>571</v>
      </c>
      <c r="F144" s="228" t="s">
        <v>572</v>
      </c>
      <c r="G144" s="229" t="s">
        <v>403</v>
      </c>
      <c r="H144" s="230">
        <v>1</v>
      </c>
      <c r="I144" s="231"/>
      <c r="J144" s="232">
        <f>ROUND(I144*H144,0)</f>
        <v>0</v>
      </c>
      <c r="K144" s="233"/>
      <c r="L144" s="43"/>
      <c r="M144" s="240" t="s">
        <v>1</v>
      </c>
      <c r="N144" s="241" t="s">
        <v>42</v>
      </c>
      <c r="O144" s="242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530</v>
      </c>
      <c r="AT144" s="238" t="s">
        <v>136</v>
      </c>
      <c r="AU144" s="238" t="s">
        <v>81</v>
      </c>
      <c r="AY144" s="16" t="s">
        <v>133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</v>
      </c>
      <c r="BK144" s="239">
        <f>ROUND(I144*H144,0)</f>
        <v>0</v>
      </c>
      <c r="BL144" s="16" t="s">
        <v>530</v>
      </c>
      <c r="BM144" s="238" t="s">
        <v>573</v>
      </c>
    </row>
    <row r="145" s="2" customFormat="1" ht="6.96" customHeight="1">
      <c r="A145" s="37"/>
      <c r="B145" s="65"/>
      <c r="C145" s="66"/>
      <c r="D145" s="66"/>
      <c r="E145" s="66"/>
      <c r="F145" s="66"/>
      <c r="G145" s="66"/>
      <c r="H145" s="66"/>
      <c r="I145" s="66"/>
      <c r="J145" s="66"/>
      <c r="K145" s="66"/>
      <c r="L145" s="43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gbMiMZdhUy6yeQmci3OXioFzwCk2sLs9nwc2cXj4Bk4pJdDRzXZ3Nd+gs7sEsSKV66EWqxj/QOIOt7lZC0zcAQ==" hashValue="d6tvHUEcOj6Thwj7UOhW2j2s7ELih+J91hzOKbYmUy7oh6KzNVUt4qXI/OzCfaAbZ2kxi94b9kkZIGTLkwaBgw==" algorithmName="SHA-512" password="CC35"/>
  <autoFilter ref="C122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81</v>
      </c>
    </row>
    <row r="4" s="1" customFormat="1" ht="24.96" customHeight="1">
      <c r="B4" s="19"/>
      <c r="D4" s="147" t="s">
        <v>103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ČS Moravanský - stavební úpravy</v>
      </c>
      <c r="F7" s="149"/>
      <c r="G7" s="149"/>
      <c r="H7" s="149"/>
      <c r="L7" s="19"/>
    </row>
    <row r="8" s="1" customFormat="1" ht="12" customHeight="1">
      <c r="B8" s="19"/>
      <c r="D8" s="149" t="s">
        <v>104</v>
      </c>
      <c r="L8" s="19"/>
    </row>
    <row r="9" s="2" customFormat="1" ht="16.5" customHeight="1">
      <c r="A9" s="37"/>
      <c r="B9" s="43"/>
      <c r="C9" s="37"/>
      <c r="D9" s="37"/>
      <c r="E9" s="150" t="s">
        <v>105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202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574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27. 4. 2021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32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ROUND(J131,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ROUND((SUM(BE131:BE235)),  0)</f>
        <v>0</v>
      </c>
      <c r="G35" s="37"/>
      <c r="H35" s="37"/>
      <c r="I35" s="163">
        <v>0.20999999999999999</v>
      </c>
      <c r="J35" s="162">
        <f>ROUND(((SUM(BE131:BE235))*I35),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ROUND((SUM(BF131:BF235)),  0)</f>
        <v>0</v>
      </c>
      <c r="G36" s="37"/>
      <c r="H36" s="37"/>
      <c r="I36" s="163">
        <v>0.14999999999999999</v>
      </c>
      <c r="J36" s="162">
        <f>ROUND(((SUM(BF131:BF235))*I36),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ROUND((SUM(BG131:BG235)),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ROUND((SUM(BH131:BH235)),  0)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ROUND((SUM(BI131:BI235)),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ČS Moravanský - stavební úpravy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202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d - Venkovní úpravy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 xml:space="preserve"> Moravanský</v>
      </c>
      <c r="G91" s="39"/>
      <c r="H91" s="39"/>
      <c r="I91" s="31" t="s">
        <v>23</v>
      </c>
      <c r="J91" s="78" t="str">
        <f>IF(J14="","",J14)</f>
        <v>27. 4. 2021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 xml:space="preserve"> VaK Pardubice, a.s.</v>
      </c>
      <c r="G93" s="39"/>
      <c r="H93" s="39"/>
      <c r="I93" s="31" t="s">
        <v>31</v>
      </c>
      <c r="J93" s="35" t="str">
        <f>E23</f>
        <v xml:space="preserve"> AKVOPRO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107</v>
      </c>
      <c r="D96" s="184"/>
      <c r="E96" s="184"/>
      <c r="F96" s="184"/>
      <c r="G96" s="184"/>
      <c r="H96" s="184"/>
      <c r="I96" s="184"/>
      <c r="J96" s="185" t="s">
        <v>108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109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110</v>
      </c>
    </row>
    <row r="99" s="9" customFormat="1" ht="24.96" customHeight="1">
      <c r="A99" s="9"/>
      <c r="B99" s="187"/>
      <c r="C99" s="188"/>
      <c r="D99" s="189" t="s">
        <v>204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205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312</v>
      </c>
      <c r="E101" s="195"/>
      <c r="F101" s="195"/>
      <c r="G101" s="195"/>
      <c r="H101" s="195"/>
      <c r="I101" s="195"/>
      <c r="J101" s="196">
        <f>J152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575</v>
      </c>
      <c r="E102" s="195"/>
      <c r="F102" s="195"/>
      <c r="G102" s="195"/>
      <c r="H102" s="195"/>
      <c r="I102" s="195"/>
      <c r="J102" s="196">
        <f>J159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576</v>
      </c>
      <c r="E103" s="195"/>
      <c r="F103" s="195"/>
      <c r="G103" s="195"/>
      <c r="H103" s="195"/>
      <c r="I103" s="195"/>
      <c r="J103" s="196">
        <f>J172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313</v>
      </c>
      <c r="E104" s="195"/>
      <c r="F104" s="195"/>
      <c r="G104" s="195"/>
      <c r="H104" s="195"/>
      <c r="I104" s="195"/>
      <c r="J104" s="196">
        <f>J180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206</v>
      </c>
      <c r="E105" s="195"/>
      <c r="F105" s="195"/>
      <c r="G105" s="195"/>
      <c r="H105" s="195"/>
      <c r="I105" s="195"/>
      <c r="J105" s="196">
        <f>J206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207</v>
      </c>
      <c r="E106" s="195"/>
      <c r="F106" s="195"/>
      <c r="G106" s="195"/>
      <c r="H106" s="195"/>
      <c r="I106" s="195"/>
      <c r="J106" s="196">
        <f>J209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315</v>
      </c>
      <c r="E107" s="195"/>
      <c r="F107" s="195"/>
      <c r="G107" s="195"/>
      <c r="H107" s="195"/>
      <c r="I107" s="195"/>
      <c r="J107" s="196">
        <f>J222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209</v>
      </c>
      <c r="E108" s="190"/>
      <c r="F108" s="190"/>
      <c r="G108" s="190"/>
      <c r="H108" s="190"/>
      <c r="I108" s="190"/>
      <c r="J108" s="191">
        <f>J224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212</v>
      </c>
      <c r="E109" s="195"/>
      <c r="F109" s="195"/>
      <c r="G109" s="195"/>
      <c r="H109" s="195"/>
      <c r="I109" s="195"/>
      <c r="J109" s="196">
        <f>J225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17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ČS Moravanský - stavební úpravy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104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105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202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d - Venkovní úpravy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21</v>
      </c>
      <c r="D125" s="39"/>
      <c r="E125" s="39"/>
      <c r="F125" s="26" t="str">
        <f>F14</f>
        <v xml:space="preserve"> Moravanský</v>
      </c>
      <c r="G125" s="39"/>
      <c r="H125" s="39"/>
      <c r="I125" s="31" t="s">
        <v>23</v>
      </c>
      <c r="J125" s="78" t="str">
        <f>IF(J14="","",J14)</f>
        <v>27. 4. 2021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25</v>
      </c>
      <c r="D127" s="39"/>
      <c r="E127" s="39"/>
      <c r="F127" s="26" t="str">
        <f>E17</f>
        <v xml:space="preserve"> VaK Pardubice, a.s.</v>
      </c>
      <c r="G127" s="39"/>
      <c r="H127" s="39"/>
      <c r="I127" s="31" t="s">
        <v>31</v>
      </c>
      <c r="J127" s="35" t="str">
        <f>E23</f>
        <v xml:space="preserve"> AKVOPRO s.r.o.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29</v>
      </c>
      <c r="D128" s="39"/>
      <c r="E128" s="39"/>
      <c r="F128" s="26" t="str">
        <f>IF(E20="","",E20)</f>
        <v>Vyplň údaj</v>
      </c>
      <c r="G128" s="39"/>
      <c r="H128" s="39"/>
      <c r="I128" s="31" t="s">
        <v>34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118</v>
      </c>
      <c r="D130" s="201" t="s">
        <v>62</v>
      </c>
      <c r="E130" s="201" t="s">
        <v>58</v>
      </c>
      <c r="F130" s="201" t="s">
        <v>59</v>
      </c>
      <c r="G130" s="201" t="s">
        <v>119</v>
      </c>
      <c r="H130" s="201" t="s">
        <v>120</v>
      </c>
      <c r="I130" s="201" t="s">
        <v>121</v>
      </c>
      <c r="J130" s="202" t="s">
        <v>108</v>
      </c>
      <c r="K130" s="203" t="s">
        <v>122</v>
      </c>
      <c r="L130" s="204"/>
      <c r="M130" s="99" t="s">
        <v>1</v>
      </c>
      <c r="N130" s="100" t="s">
        <v>41</v>
      </c>
      <c r="O130" s="100" t="s">
        <v>123</v>
      </c>
      <c r="P130" s="100" t="s">
        <v>124</v>
      </c>
      <c r="Q130" s="100" t="s">
        <v>125</v>
      </c>
      <c r="R130" s="100" t="s">
        <v>126</v>
      </c>
      <c r="S130" s="100" t="s">
        <v>127</v>
      </c>
      <c r="T130" s="101" t="s">
        <v>128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129</v>
      </c>
      <c r="D131" s="39"/>
      <c r="E131" s="39"/>
      <c r="F131" s="39"/>
      <c r="G131" s="39"/>
      <c r="H131" s="39"/>
      <c r="I131" s="39"/>
      <c r="J131" s="205">
        <f>BK131</f>
        <v>0</v>
      </c>
      <c r="K131" s="39"/>
      <c r="L131" s="43"/>
      <c r="M131" s="102"/>
      <c r="N131" s="206"/>
      <c r="O131" s="103"/>
      <c r="P131" s="207">
        <f>P132+P224</f>
        <v>0</v>
      </c>
      <c r="Q131" s="103"/>
      <c r="R131" s="207">
        <f>R132+R224</f>
        <v>0.0039300000000000003</v>
      </c>
      <c r="S131" s="103"/>
      <c r="T131" s="208">
        <f>T132+T224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76</v>
      </c>
      <c r="AU131" s="16" t="s">
        <v>110</v>
      </c>
      <c r="BK131" s="209">
        <f>BK132+BK224</f>
        <v>0</v>
      </c>
    </row>
    <row r="132" s="12" customFormat="1" ht="25.92" customHeight="1">
      <c r="A132" s="12"/>
      <c r="B132" s="210"/>
      <c r="C132" s="211"/>
      <c r="D132" s="212" t="s">
        <v>76</v>
      </c>
      <c r="E132" s="213" t="s">
        <v>213</v>
      </c>
      <c r="F132" s="213" t="s">
        <v>214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P133+P152+P159+P172+P180+P206+P209+P222</f>
        <v>0</v>
      </c>
      <c r="Q132" s="218"/>
      <c r="R132" s="219">
        <f>R133+R152+R159+R172+R180+R206+R209+R222</f>
        <v>0.0039300000000000003</v>
      </c>
      <c r="S132" s="218"/>
      <c r="T132" s="220">
        <f>T133+T152+T159+T172+T180+T206+T209+T222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</v>
      </c>
      <c r="AT132" s="222" t="s">
        <v>76</v>
      </c>
      <c r="AU132" s="222" t="s">
        <v>77</v>
      </c>
      <c r="AY132" s="221" t="s">
        <v>133</v>
      </c>
      <c r="BK132" s="223">
        <f>BK133+BK152+BK159+BK172+BK180+BK206+BK209+BK222</f>
        <v>0</v>
      </c>
    </row>
    <row r="133" s="12" customFormat="1" ht="22.8" customHeight="1">
      <c r="A133" s="12"/>
      <c r="B133" s="210"/>
      <c r="C133" s="211"/>
      <c r="D133" s="212" t="s">
        <v>76</v>
      </c>
      <c r="E133" s="224" t="s">
        <v>8</v>
      </c>
      <c r="F133" s="224" t="s">
        <v>215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SUM(P134:P151)</f>
        <v>0</v>
      </c>
      <c r="Q133" s="218"/>
      <c r="R133" s="219">
        <f>SUM(R134:R151)</f>
        <v>0.0022500000000000003</v>
      </c>
      <c r="S133" s="218"/>
      <c r="T133" s="220">
        <f>SUM(T134:T151)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</v>
      </c>
      <c r="AT133" s="222" t="s">
        <v>76</v>
      </c>
      <c r="AU133" s="222" t="s">
        <v>8</v>
      </c>
      <c r="AY133" s="221" t="s">
        <v>133</v>
      </c>
      <c r="BK133" s="223">
        <f>SUM(BK134:BK151)</f>
        <v>0</v>
      </c>
    </row>
    <row r="134" s="2" customFormat="1" ht="24.15" customHeight="1">
      <c r="A134" s="37"/>
      <c r="B134" s="38"/>
      <c r="C134" s="226" t="s">
        <v>8</v>
      </c>
      <c r="D134" s="226" t="s">
        <v>136</v>
      </c>
      <c r="E134" s="227" t="s">
        <v>577</v>
      </c>
      <c r="F134" s="228" t="s">
        <v>578</v>
      </c>
      <c r="G134" s="229" t="s">
        <v>218</v>
      </c>
      <c r="H134" s="230">
        <v>150</v>
      </c>
      <c r="I134" s="231"/>
      <c r="J134" s="232">
        <f>ROUND(I134*H134,0)</f>
        <v>0</v>
      </c>
      <c r="K134" s="233"/>
      <c r="L134" s="43"/>
      <c r="M134" s="234" t="s">
        <v>1</v>
      </c>
      <c r="N134" s="235" t="s">
        <v>42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148</v>
      </c>
      <c r="AT134" s="238" t="s">
        <v>136</v>
      </c>
      <c r="AU134" s="238" t="s">
        <v>81</v>
      </c>
      <c r="AY134" s="16" t="s">
        <v>133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</v>
      </c>
      <c r="BK134" s="239">
        <f>ROUND(I134*H134,0)</f>
        <v>0</v>
      </c>
      <c r="BL134" s="16" t="s">
        <v>148</v>
      </c>
      <c r="BM134" s="238" t="s">
        <v>579</v>
      </c>
    </row>
    <row r="135" s="2" customFormat="1" ht="24.15" customHeight="1">
      <c r="A135" s="37"/>
      <c r="B135" s="38"/>
      <c r="C135" s="226" t="s">
        <v>81</v>
      </c>
      <c r="D135" s="226" t="s">
        <v>136</v>
      </c>
      <c r="E135" s="227" t="s">
        <v>580</v>
      </c>
      <c r="F135" s="228" t="s">
        <v>581</v>
      </c>
      <c r="G135" s="229" t="s">
        <v>376</v>
      </c>
      <c r="H135" s="230">
        <v>24.082999999999998</v>
      </c>
      <c r="I135" s="231"/>
      <c r="J135" s="232">
        <f>ROUND(I135*H135,0)</f>
        <v>0</v>
      </c>
      <c r="K135" s="233"/>
      <c r="L135" s="43"/>
      <c r="M135" s="234" t="s">
        <v>1</v>
      </c>
      <c r="N135" s="235" t="s">
        <v>42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148</v>
      </c>
      <c r="AT135" s="238" t="s">
        <v>136</v>
      </c>
      <c r="AU135" s="238" t="s">
        <v>81</v>
      </c>
      <c r="AY135" s="16" t="s">
        <v>133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</v>
      </c>
      <c r="BK135" s="239">
        <f>ROUND(I135*H135,0)</f>
        <v>0</v>
      </c>
      <c r="BL135" s="16" t="s">
        <v>148</v>
      </c>
      <c r="BM135" s="238" t="s">
        <v>582</v>
      </c>
    </row>
    <row r="136" s="13" customFormat="1">
      <c r="A136" s="13"/>
      <c r="B136" s="245"/>
      <c r="C136" s="246"/>
      <c r="D136" s="247" t="s">
        <v>220</v>
      </c>
      <c r="E136" s="248" t="s">
        <v>1</v>
      </c>
      <c r="F136" s="249" t="s">
        <v>583</v>
      </c>
      <c r="G136" s="246"/>
      <c r="H136" s="250">
        <v>17.062999999999999</v>
      </c>
      <c r="I136" s="251"/>
      <c r="J136" s="246"/>
      <c r="K136" s="246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220</v>
      </c>
      <c r="AU136" s="256" t="s">
        <v>81</v>
      </c>
      <c r="AV136" s="13" t="s">
        <v>81</v>
      </c>
      <c r="AW136" s="13" t="s">
        <v>33</v>
      </c>
      <c r="AX136" s="13" t="s">
        <v>77</v>
      </c>
      <c r="AY136" s="256" t="s">
        <v>133</v>
      </c>
    </row>
    <row r="137" s="13" customFormat="1">
      <c r="A137" s="13"/>
      <c r="B137" s="245"/>
      <c r="C137" s="246"/>
      <c r="D137" s="247" t="s">
        <v>220</v>
      </c>
      <c r="E137" s="248" t="s">
        <v>1</v>
      </c>
      <c r="F137" s="249" t="s">
        <v>584</v>
      </c>
      <c r="G137" s="246"/>
      <c r="H137" s="250">
        <v>7.0199999999999996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220</v>
      </c>
      <c r="AU137" s="256" t="s">
        <v>81</v>
      </c>
      <c r="AV137" s="13" t="s">
        <v>81</v>
      </c>
      <c r="AW137" s="13" t="s">
        <v>33</v>
      </c>
      <c r="AX137" s="13" t="s">
        <v>77</v>
      </c>
      <c r="AY137" s="256" t="s">
        <v>133</v>
      </c>
    </row>
    <row r="138" s="14" customFormat="1">
      <c r="A138" s="14"/>
      <c r="B138" s="257"/>
      <c r="C138" s="258"/>
      <c r="D138" s="247" t="s">
        <v>220</v>
      </c>
      <c r="E138" s="259" t="s">
        <v>1</v>
      </c>
      <c r="F138" s="260" t="s">
        <v>222</v>
      </c>
      <c r="G138" s="258"/>
      <c r="H138" s="261">
        <v>24.082999999999998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220</v>
      </c>
      <c r="AU138" s="267" t="s">
        <v>81</v>
      </c>
      <c r="AV138" s="14" t="s">
        <v>148</v>
      </c>
      <c r="AW138" s="14" t="s">
        <v>33</v>
      </c>
      <c r="AX138" s="14" t="s">
        <v>8</v>
      </c>
      <c r="AY138" s="267" t="s">
        <v>133</v>
      </c>
    </row>
    <row r="139" s="2" customFormat="1" ht="37.8" customHeight="1">
      <c r="A139" s="37"/>
      <c r="B139" s="38"/>
      <c r="C139" s="226" t="s">
        <v>132</v>
      </c>
      <c r="D139" s="226" t="s">
        <v>136</v>
      </c>
      <c r="E139" s="227" t="s">
        <v>585</v>
      </c>
      <c r="F139" s="228" t="s">
        <v>586</v>
      </c>
      <c r="G139" s="229" t="s">
        <v>376</v>
      </c>
      <c r="H139" s="230">
        <v>17.062999999999999</v>
      </c>
      <c r="I139" s="231"/>
      <c r="J139" s="232">
        <f>ROUND(I139*H139,0)</f>
        <v>0</v>
      </c>
      <c r="K139" s="233"/>
      <c r="L139" s="43"/>
      <c r="M139" s="234" t="s">
        <v>1</v>
      </c>
      <c r="N139" s="235" t="s">
        <v>42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148</v>
      </c>
      <c r="AT139" s="238" t="s">
        <v>136</v>
      </c>
      <c r="AU139" s="238" t="s">
        <v>81</v>
      </c>
      <c r="AY139" s="16" t="s">
        <v>133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</v>
      </c>
      <c r="BK139" s="239">
        <f>ROUND(I139*H139,0)</f>
        <v>0</v>
      </c>
      <c r="BL139" s="16" t="s">
        <v>148</v>
      </c>
      <c r="BM139" s="238" t="s">
        <v>587</v>
      </c>
    </row>
    <row r="140" s="2" customFormat="1" ht="24.15" customHeight="1">
      <c r="A140" s="37"/>
      <c r="B140" s="38"/>
      <c r="C140" s="226" t="s">
        <v>148</v>
      </c>
      <c r="D140" s="226" t="s">
        <v>136</v>
      </c>
      <c r="E140" s="227" t="s">
        <v>588</v>
      </c>
      <c r="F140" s="228" t="s">
        <v>589</v>
      </c>
      <c r="G140" s="229" t="s">
        <v>218</v>
      </c>
      <c r="H140" s="230">
        <v>150</v>
      </c>
      <c r="I140" s="231"/>
      <c r="J140" s="232">
        <f>ROUND(I140*H140,0)</f>
        <v>0</v>
      </c>
      <c r="K140" s="233"/>
      <c r="L140" s="43"/>
      <c r="M140" s="234" t="s">
        <v>1</v>
      </c>
      <c r="N140" s="235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148</v>
      </c>
      <c r="AT140" s="238" t="s">
        <v>136</v>
      </c>
      <c r="AU140" s="238" t="s">
        <v>81</v>
      </c>
      <c r="AY140" s="16" t="s">
        <v>133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</v>
      </c>
      <c r="BK140" s="239">
        <f>ROUND(I140*H140,0)</f>
        <v>0</v>
      </c>
      <c r="BL140" s="16" t="s">
        <v>148</v>
      </c>
      <c r="BM140" s="238" t="s">
        <v>590</v>
      </c>
    </row>
    <row r="141" s="2" customFormat="1" ht="14.4" customHeight="1">
      <c r="A141" s="37"/>
      <c r="B141" s="38"/>
      <c r="C141" s="272" t="s">
        <v>152</v>
      </c>
      <c r="D141" s="272" t="s">
        <v>130</v>
      </c>
      <c r="E141" s="273" t="s">
        <v>591</v>
      </c>
      <c r="F141" s="274" t="s">
        <v>592</v>
      </c>
      <c r="G141" s="275" t="s">
        <v>593</v>
      </c>
      <c r="H141" s="276">
        <v>2.25</v>
      </c>
      <c r="I141" s="277"/>
      <c r="J141" s="278">
        <f>ROUND(I141*H141,0)</f>
        <v>0</v>
      </c>
      <c r="K141" s="279"/>
      <c r="L141" s="280"/>
      <c r="M141" s="281" t="s">
        <v>1</v>
      </c>
      <c r="N141" s="282" t="s">
        <v>42</v>
      </c>
      <c r="O141" s="90"/>
      <c r="P141" s="236">
        <f>O141*H141</f>
        <v>0</v>
      </c>
      <c r="Q141" s="236">
        <v>0.001</v>
      </c>
      <c r="R141" s="236">
        <f>Q141*H141</f>
        <v>0.0022500000000000003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165</v>
      </c>
      <c r="AT141" s="238" t="s">
        <v>130</v>
      </c>
      <c r="AU141" s="238" t="s">
        <v>81</v>
      </c>
      <c r="AY141" s="16" t="s">
        <v>133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</v>
      </c>
      <c r="BK141" s="239">
        <f>ROUND(I141*H141,0)</f>
        <v>0</v>
      </c>
      <c r="BL141" s="16" t="s">
        <v>148</v>
      </c>
      <c r="BM141" s="238" t="s">
        <v>594</v>
      </c>
    </row>
    <row r="142" s="13" customFormat="1">
      <c r="A142" s="13"/>
      <c r="B142" s="245"/>
      <c r="C142" s="246"/>
      <c r="D142" s="247" t="s">
        <v>220</v>
      </c>
      <c r="E142" s="246"/>
      <c r="F142" s="249" t="s">
        <v>595</v>
      </c>
      <c r="G142" s="246"/>
      <c r="H142" s="250">
        <v>2.25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220</v>
      </c>
      <c r="AU142" s="256" t="s">
        <v>81</v>
      </c>
      <c r="AV142" s="13" t="s">
        <v>81</v>
      </c>
      <c r="AW142" s="13" t="s">
        <v>4</v>
      </c>
      <c r="AX142" s="13" t="s">
        <v>8</v>
      </c>
      <c r="AY142" s="256" t="s">
        <v>133</v>
      </c>
    </row>
    <row r="143" s="2" customFormat="1" ht="24.15" customHeight="1">
      <c r="A143" s="37"/>
      <c r="B143" s="38"/>
      <c r="C143" s="226" t="s">
        <v>157</v>
      </c>
      <c r="D143" s="226" t="s">
        <v>136</v>
      </c>
      <c r="E143" s="227" t="s">
        <v>596</v>
      </c>
      <c r="F143" s="228" t="s">
        <v>597</v>
      </c>
      <c r="G143" s="229" t="s">
        <v>218</v>
      </c>
      <c r="H143" s="230">
        <v>8.75</v>
      </c>
      <c r="I143" s="231"/>
      <c r="J143" s="232">
        <f>ROUND(I143*H143,0)</f>
        <v>0</v>
      </c>
      <c r="K143" s="233"/>
      <c r="L143" s="43"/>
      <c r="M143" s="234" t="s">
        <v>1</v>
      </c>
      <c r="N143" s="235" t="s">
        <v>42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148</v>
      </c>
      <c r="AT143" s="238" t="s">
        <v>136</v>
      </c>
      <c r="AU143" s="238" t="s">
        <v>81</v>
      </c>
      <c r="AY143" s="16" t="s">
        <v>133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</v>
      </c>
      <c r="BK143" s="239">
        <f>ROUND(I143*H143,0)</f>
        <v>0</v>
      </c>
      <c r="BL143" s="16" t="s">
        <v>148</v>
      </c>
      <c r="BM143" s="238" t="s">
        <v>598</v>
      </c>
    </row>
    <row r="144" s="2" customFormat="1" ht="49.05" customHeight="1">
      <c r="A144" s="37"/>
      <c r="B144" s="38"/>
      <c r="C144" s="226" t="s">
        <v>161</v>
      </c>
      <c r="D144" s="226" t="s">
        <v>136</v>
      </c>
      <c r="E144" s="227" t="s">
        <v>599</v>
      </c>
      <c r="F144" s="228" t="s">
        <v>600</v>
      </c>
      <c r="G144" s="229" t="s">
        <v>218</v>
      </c>
      <c r="H144" s="230">
        <v>65.626999999999995</v>
      </c>
      <c r="I144" s="231"/>
      <c r="J144" s="232">
        <f>ROUND(I144*H144,0)</f>
        <v>0</v>
      </c>
      <c r="K144" s="233"/>
      <c r="L144" s="43"/>
      <c r="M144" s="234" t="s">
        <v>1</v>
      </c>
      <c r="N144" s="235" t="s">
        <v>42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148</v>
      </c>
      <c r="AT144" s="238" t="s">
        <v>136</v>
      </c>
      <c r="AU144" s="238" t="s">
        <v>81</v>
      </c>
      <c r="AY144" s="16" t="s">
        <v>133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</v>
      </c>
      <c r="BK144" s="239">
        <f>ROUND(I144*H144,0)</f>
        <v>0</v>
      </c>
      <c r="BL144" s="16" t="s">
        <v>148</v>
      </c>
      <c r="BM144" s="238" t="s">
        <v>601</v>
      </c>
    </row>
    <row r="145" s="13" customFormat="1">
      <c r="A145" s="13"/>
      <c r="B145" s="245"/>
      <c r="C145" s="246"/>
      <c r="D145" s="247" t="s">
        <v>220</v>
      </c>
      <c r="E145" s="248" t="s">
        <v>1</v>
      </c>
      <c r="F145" s="249" t="s">
        <v>602</v>
      </c>
      <c r="G145" s="246"/>
      <c r="H145" s="250">
        <v>8.75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220</v>
      </c>
      <c r="AU145" s="256" t="s">
        <v>81</v>
      </c>
      <c r="AV145" s="13" t="s">
        <v>81</v>
      </c>
      <c r="AW145" s="13" t="s">
        <v>33</v>
      </c>
      <c r="AX145" s="13" t="s">
        <v>77</v>
      </c>
      <c r="AY145" s="256" t="s">
        <v>133</v>
      </c>
    </row>
    <row r="146" s="13" customFormat="1">
      <c r="A146" s="13"/>
      <c r="B146" s="245"/>
      <c r="C146" s="246"/>
      <c r="D146" s="247" t="s">
        <v>220</v>
      </c>
      <c r="E146" s="248" t="s">
        <v>1</v>
      </c>
      <c r="F146" s="249" t="s">
        <v>603</v>
      </c>
      <c r="G146" s="246"/>
      <c r="H146" s="250">
        <v>56.877000000000002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220</v>
      </c>
      <c r="AU146" s="256" t="s">
        <v>81</v>
      </c>
      <c r="AV146" s="13" t="s">
        <v>81</v>
      </c>
      <c r="AW146" s="13" t="s">
        <v>33</v>
      </c>
      <c r="AX146" s="13" t="s">
        <v>77</v>
      </c>
      <c r="AY146" s="256" t="s">
        <v>133</v>
      </c>
    </row>
    <row r="147" s="14" customFormat="1">
      <c r="A147" s="14"/>
      <c r="B147" s="257"/>
      <c r="C147" s="258"/>
      <c r="D147" s="247" t="s">
        <v>220</v>
      </c>
      <c r="E147" s="259" t="s">
        <v>1</v>
      </c>
      <c r="F147" s="260" t="s">
        <v>222</v>
      </c>
      <c r="G147" s="258"/>
      <c r="H147" s="261">
        <v>65.626999999999995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7" t="s">
        <v>220</v>
      </c>
      <c r="AU147" s="267" t="s">
        <v>81</v>
      </c>
      <c r="AV147" s="14" t="s">
        <v>148</v>
      </c>
      <c r="AW147" s="14" t="s">
        <v>33</v>
      </c>
      <c r="AX147" s="14" t="s">
        <v>8</v>
      </c>
      <c r="AY147" s="267" t="s">
        <v>133</v>
      </c>
    </row>
    <row r="148" s="2" customFormat="1" ht="24.15" customHeight="1">
      <c r="A148" s="37"/>
      <c r="B148" s="38"/>
      <c r="C148" s="226" t="s">
        <v>165</v>
      </c>
      <c r="D148" s="226" t="s">
        <v>136</v>
      </c>
      <c r="E148" s="227" t="s">
        <v>604</v>
      </c>
      <c r="F148" s="228" t="s">
        <v>605</v>
      </c>
      <c r="G148" s="229" t="s">
        <v>218</v>
      </c>
      <c r="H148" s="230">
        <v>150</v>
      </c>
      <c r="I148" s="231"/>
      <c r="J148" s="232">
        <f>ROUND(I148*H148,0)</f>
        <v>0</v>
      </c>
      <c r="K148" s="233"/>
      <c r="L148" s="43"/>
      <c r="M148" s="234" t="s">
        <v>1</v>
      </c>
      <c r="N148" s="235" t="s">
        <v>42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148</v>
      </c>
      <c r="AT148" s="238" t="s">
        <v>136</v>
      </c>
      <c r="AU148" s="238" t="s">
        <v>81</v>
      </c>
      <c r="AY148" s="16" t="s">
        <v>133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</v>
      </c>
      <c r="BK148" s="239">
        <f>ROUND(I148*H148,0)</f>
        <v>0</v>
      </c>
      <c r="BL148" s="16" t="s">
        <v>148</v>
      </c>
      <c r="BM148" s="238" t="s">
        <v>606</v>
      </c>
    </row>
    <row r="149" s="2" customFormat="1" ht="24.15" customHeight="1">
      <c r="A149" s="37"/>
      <c r="B149" s="38"/>
      <c r="C149" s="226" t="s">
        <v>173</v>
      </c>
      <c r="D149" s="226" t="s">
        <v>136</v>
      </c>
      <c r="E149" s="227" t="s">
        <v>607</v>
      </c>
      <c r="F149" s="228" t="s">
        <v>608</v>
      </c>
      <c r="G149" s="229" t="s">
        <v>218</v>
      </c>
      <c r="H149" s="230">
        <v>8.75</v>
      </c>
      <c r="I149" s="231"/>
      <c r="J149" s="232">
        <f>ROUND(I149*H149,0)</f>
        <v>0</v>
      </c>
      <c r="K149" s="233"/>
      <c r="L149" s="43"/>
      <c r="M149" s="234" t="s">
        <v>1</v>
      </c>
      <c r="N149" s="235" t="s">
        <v>42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148</v>
      </c>
      <c r="AT149" s="238" t="s">
        <v>136</v>
      </c>
      <c r="AU149" s="238" t="s">
        <v>81</v>
      </c>
      <c r="AY149" s="16" t="s">
        <v>133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</v>
      </c>
      <c r="BK149" s="239">
        <f>ROUND(I149*H149,0)</f>
        <v>0</v>
      </c>
      <c r="BL149" s="16" t="s">
        <v>148</v>
      </c>
      <c r="BM149" s="238" t="s">
        <v>609</v>
      </c>
    </row>
    <row r="150" s="13" customFormat="1">
      <c r="A150" s="13"/>
      <c r="B150" s="245"/>
      <c r="C150" s="246"/>
      <c r="D150" s="247" t="s">
        <v>220</v>
      </c>
      <c r="E150" s="248" t="s">
        <v>1</v>
      </c>
      <c r="F150" s="249" t="s">
        <v>610</v>
      </c>
      <c r="G150" s="246"/>
      <c r="H150" s="250">
        <v>8.75</v>
      </c>
      <c r="I150" s="251"/>
      <c r="J150" s="246"/>
      <c r="K150" s="246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220</v>
      </c>
      <c r="AU150" s="256" t="s">
        <v>81</v>
      </c>
      <c r="AV150" s="13" t="s">
        <v>81</v>
      </c>
      <c r="AW150" s="13" t="s">
        <v>33</v>
      </c>
      <c r="AX150" s="13" t="s">
        <v>77</v>
      </c>
      <c r="AY150" s="256" t="s">
        <v>133</v>
      </c>
    </row>
    <row r="151" s="14" customFormat="1">
      <c r="A151" s="14"/>
      <c r="B151" s="257"/>
      <c r="C151" s="258"/>
      <c r="D151" s="247" t="s">
        <v>220</v>
      </c>
      <c r="E151" s="259" t="s">
        <v>1</v>
      </c>
      <c r="F151" s="260" t="s">
        <v>222</v>
      </c>
      <c r="G151" s="258"/>
      <c r="H151" s="261">
        <v>8.75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220</v>
      </c>
      <c r="AU151" s="267" t="s">
        <v>81</v>
      </c>
      <c r="AV151" s="14" t="s">
        <v>148</v>
      </c>
      <c r="AW151" s="14" t="s">
        <v>33</v>
      </c>
      <c r="AX151" s="14" t="s">
        <v>8</v>
      </c>
      <c r="AY151" s="267" t="s">
        <v>133</v>
      </c>
    </row>
    <row r="152" s="12" customFormat="1" ht="22.8" customHeight="1">
      <c r="A152" s="12"/>
      <c r="B152" s="210"/>
      <c r="C152" s="211"/>
      <c r="D152" s="212" t="s">
        <v>76</v>
      </c>
      <c r="E152" s="224" t="s">
        <v>132</v>
      </c>
      <c r="F152" s="224" t="s">
        <v>319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SUM(P153:P158)</f>
        <v>0</v>
      </c>
      <c r="Q152" s="218"/>
      <c r="R152" s="219">
        <f>SUM(R153:R158)</f>
        <v>0</v>
      </c>
      <c r="S152" s="218"/>
      <c r="T152" s="220">
        <f>SUM(T153:T158)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</v>
      </c>
      <c r="AT152" s="222" t="s">
        <v>76</v>
      </c>
      <c r="AU152" s="222" t="s">
        <v>8</v>
      </c>
      <c r="AY152" s="221" t="s">
        <v>133</v>
      </c>
      <c r="BK152" s="223">
        <f>SUM(BK153:BK158)</f>
        <v>0</v>
      </c>
    </row>
    <row r="153" s="2" customFormat="1" ht="24.15" customHeight="1">
      <c r="A153" s="37"/>
      <c r="B153" s="38"/>
      <c r="C153" s="226" t="s">
        <v>177</v>
      </c>
      <c r="D153" s="226" t="s">
        <v>136</v>
      </c>
      <c r="E153" s="227" t="s">
        <v>611</v>
      </c>
      <c r="F153" s="228" t="s">
        <v>612</v>
      </c>
      <c r="G153" s="229" t="s">
        <v>235</v>
      </c>
      <c r="H153" s="230">
        <v>120.5</v>
      </c>
      <c r="I153" s="231"/>
      <c r="J153" s="232">
        <f>ROUND(I153*H153,0)</f>
        <v>0</v>
      </c>
      <c r="K153" s="233"/>
      <c r="L153" s="43"/>
      <c r="M153" s="234" t="s">
        <v>1</v>
      </c>
      <c r="N153" s="235" t="s">
        <v>42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148</v>
      </c>
      <c r="AT153" s="238" t="s">
        <v>136</v>
      </c>
      <c r="AU153" s="238" t="s">
        <v>81</v>
      </c>
      <c r="AY153" s="16" t="s">
        <v>133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</v>
      </c>
      <c r="BK153" s="239">
        <f>ROUND(I153*H153,0)</f>
        <v>0</v>
      </c>
      <c r="BL153" s="16" t="s">
        <v>148</v>
      </c>
      <c r="BM153" s="238" t="s">
        <v>613</v>
      </c>
    </row>
    <row r="154" s="13" customFormat="1">
      <c r="A154" s="13"/>
      <c r="B154" s="245"/>
      <c r="C154" s="246"/>
      <c r="D154" s="247" t="s">
        <v>220</v>
      </c>
      <c r="E154" s="248" t="s">
        <v>1</v>
      </c>
      <c r="F154" s="249" t="s">
        <v>614</v>
      </c>
      <c r="G154" s="246"/>
      <c r="H154" s="250">
        <v>120.5</v>
      </c>
      <c r="I154" s="251"/>
      <c r="J154" s="246"/>
      <c r="K154" s="246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220</v>
      </c>
      <c r="AU154" s="256" t="s">
        <v>81</v>
      </c>
      <c r="AV154" s="13" t="s">
        <v>81</v>
      </c>
      <c r="AW154" s="13" t="s">
        <v>33</v>
      </c>
      <c r="AX154" s="13" t="s">
        <v>77</v>
      </c>
      <c r="AY154" s="256" t="s">
        <v>133</v>
      </c>
    </row>
    <row r="155" s="14" customFormat="1">
      <c r="A155" s="14"/>
      <c r="B155" s="257"/>
      <c r="C155" s="258"/>
      <c r="D155" s="247" t="s">
        <v>220</v>
      </c>
      <c r="E155" s="259" t="s">
        <v>1</v>
      </c>
      <c r="F155" s="260" t="s">
        <v>222</v>
      </c>
      <c r="G155" s="258"/>
      <c r="H155" s="261">
        <v>120.5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220</v>
      </c>
      <c r="AU155" s="267" t="s">
        <v>81</v>
      </c>
      <c r="AV155" s="14" t="s">
        <v>148</v>
      </c>
      <c r="AW155" s="14" t="s">
        <v>33</v>
      </c>
      <c r="AX155" s="14" t="s">
        <v>8</v>
      </c>
      <c r="AY155" s="267" t="s">
        <v>133</v>
      </c>
    </row>
    <row r="156" s="2" customFormat="1" ht="14.4" customHeight="1">
      <c r="A156" s="37"/>
      <c r="B156" s="38"/>
      <c r="C156" s="272" t="s">
        <v>183</v>
      </c>
      <c r="D156" s="272" t="s">
        <v>130</v>
      </c>
      <c r="E156" s="273" t="s">
        <v>615</v>
      </c>
      <c r="F156" s="274" t="s">
        <v>616</v>
      </c>
      <c r="G156" s="275" t="s">
        <v>235</v>
      </c>
      <c r="H156" s="276">
        <v>132.55000000000001</v>
      </c>
      <c r="I156" s="277"/>
      <c r="J156" s="278">
        <f>ROUND(I156*H156,0)</f>
        <v>0</v>
      </c>
      <c r="K156" s="279"/>
      <c r="L156" s="280"/>
      <c r="M156" s="281" t="s">
        <v>1</v>
      </c>
      <c r="N156" s="282" t="s">
        <v>42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165</v>
      </c>
      <c r="AT156" s="238" t="s">
        <v>130</v>
      </c>
      <c r="AU156" s="238" t="s">
        <v>81</v>
      </c>
      <c r="AY156" s="16" t="s">
        <v>133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</v>
      </c>
      <c r="BK156" s="239">
        <f>ROUND(I156*H156,0)</f>
        <v>0</v>
      </c>
      <c r="BL156" s="16" t="s">
        <v>148</v>
      </c>
      <c r="BM156" s="238" t="s">
        <v>617</v>
      </c>
    </row>
    <row r="157" s="13" customFormat="1">
      <c r="A157" s="13"/>
      <c r="B157" s="245"/>
      <c r="C157" s="246"/>
      <c r="D157" s="247" t="s">
        <v>220</v>
      </c>
      <c r="E157" s="248" t="s">
        <v>1</v>
      </c>
      <c r="F157" s="249" t="s">
        <v>618</v>
      </c>
      <c r="G157" s="246"/>
      <c r="H157" s="250">
        <v>132.55000000000001</v>
      </c>
      <c r="I157" s="251"/>
      <c r="J157" s="246"/>
      <c r="K157" s="246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220</v>
      </c>
      <c r="AU157" s="256" t="s">
        <v>81</v>
      </c>
      <c r="AV157" s="13" t="s">
        <v>81</v>
      </c>
      <c r="AW157" s="13" t="s">
        <v>33</v>
      </c>
      <c r="AX157" s="13" t="s">
        <v>77</v>
      </c>
      <c r="AY157" s="256" t="s">
        <v>133</v>
      </c>
    </row>
    <row r="158" s="14" customFormat="1">
      <c r="A158" s="14"/>
      <c r="B158" s="257"/>
      <c r="C158" s="258"/>
      <c r="D158" s="247" t="s">
        <v>220</v>
      </c>
      <c r="E158" s="259" t="s">
        <v>1</v>
      </c>
      <c r="F158" s="260" t="s">
        <v>222</v>
      </c>
      <c r="G158" s="258"/>
      <c r="H158" s="261">
        <v>132.55000000000001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220</v>
      </c>
      <c r="AU158" s="267" t="s">
        <v>81</v>
      </c>
      <c r="AV158" s="14" t="s">
        <v>148</v>
      </c>
      <c r="AW158" s="14" t="s">
        <v>33</v>
      </c>
      <c r="AX158" s="14" t="s">
        <v>8</v>
      </c>
      <c r="AY158" s="267" t="s">
        <v>133</v>
      </c>
    </row>
    <row r="159" s="12" customFormat="1" ht="22.8" customHeight="1">
      <c r="A159" s="12"/>
      <c r="B159" s="210"/>
      <c r="C159" s="211"/>
      <c r="D159" s="212" t="s">
        <v>76</v>
      </c>
      <c r="E159" s="224" t="s">
        <v>148</v>
      </c>
      <c r="F159" s="224" t="s">
        <v>619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SUM(P160:P171)</f>
        <v>0</v>
      </c>
      <c r="Q159" s="218"/>
      <c r="R159" s="219">
        <f>SUM(R160:R171)</f>
        <v>0</v>
      </c>
      <c r="S159" s="218"/>
      <c r="T159" s="220">
        <f>SUM(T160:T171)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</v>
      </c>
      <c r="AT159" s="222" t="s">
        <v>76</v>
      </c>
      <c r="AU159" s="222" t="s">
        <v>8</v>
      </c>
      <c r="AY159" s="221" t="s">
        <v>133</v>
      </c>
      <c r="BK159" s="223">
        <f>SUM(BK160:BK171)</f>
        <v>0</v>
      </c>
    </row>
    <row r="160" s="2" customFormat="1" ht="49.05" customHeight="1">
      <c r="A160" s="37"/>
      <c r="B160" s="38"/>
      <c r="C160" s="226" t="s">
        <v>187</v>
      </c>
      <c r="D160" s="226" t="s">
        <v>136</v>
      </c>
      <c r="E160" s="227" t="s">
        <v>620</v>
      </c>
      <c r="F160" s="228" t="s">
        <v>621</v>
      </c>
      <c r="G160" s="229" t="s">
        <v>235</v>
      </c>
      <c r="H160" s="230">
        <v>18</v>
      </c>
      <c r="I160" s="231"/>
      <c r="J160" s="232">
        <f>ROUND(I160*H160,0)</f>
        <v>0</v>
      </c>
      <c r="K160" s="233"/>
      <c r="L160" s="43"/>
      <c r="M160" s="234" t="s">
        <v>1</v>
      </c>
      <c r="N160" s="235" t="s">
        <v>42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148</v>
      </c>
      <c r="AT160" s="238" t="s">
        <v>136</v>
      </c>
      <c r="AU160" s="238" t="s">
        <v>81</v>
      </c>
      <c r="AY160" s="16" t="s">
        <v>133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</v>
      </c>
      <c r="BK160" s="239">
        <f>ROUND(I160*H160,0)</f>
        <v>0</v>
      </c>
      <c r="BL160" s="16" t="s">
        <v>148</v>
      </c>
      <c r="BM160" s="238" t="s">
        <v>622</v>
      </c>
    </row>
    <row r="161" s="13" customFormat="1">
      <c r="A161" s="13"/>
      <c r="B161" s="245"/>
      <c r="C161" s="246"/>
      <c r="D161" s="247" t="s">
        <v>220</v>
      </c>
      <c r="E161" s="248" t="s">
        <v>1</v>
      </c>
      <c r="F161" s="249" t="s">
        <v>623</v>
      </c>
      <c r="G161" s="246"/>
      <c r="H161" s="250">
        <v>18</v>
      </c>
      <c r="I161" s="251"/>
      <c r="J161" s="246"/>
      <c r="K161" s="246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220</v>
      </c>
      <c r="AU161" s="256" t="s">
        <v>81</v>
      </c>
      <c r="AV161" s="13" t="s">
        <v>81</v>
      </c>
      <c r="AW161" s="13" t="s">
        <v>33</v>
      </c>
      <c r="AX161" s="13" t="s">
        <v>77</v>
      </c>
      <c r="AY161" s="256" t="s">
        <v>133</v>
      </c>
    </row>
    <row r="162" s="14" customFormat="1">
      <c r="A162" s="14"/>
      <c r="B162" s="257"/>
      <c r="C162" s="258"/>
      <c r="D162" s="247" t="s">
        <v>220</v>
      </c>
      <c r="E162" s="259" t="s">
        <v>1</v>
      </c>
      <c r="F162" s="260" t="s">
        <v>222</v>
      </c>
      <c r="G162" s="258"/>
      <c r="H162" s="261">
        <v>18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7" t="s">
        <v>220</v>
      </c>
      <c r="AU162" s="267" t="s">
        <v>81</v>
      </c>
      <c r="AV162" s="14" t="s">
        <v>148</v>
      </c>
      <c r="AW162" s="14" t="s">
        <v>33</v>
      </c>
      <c r="AX162" s="14" t="s">
        <v>8</v>
      </c>
      <c r="AY162" s="267" t="s">
        <v>133</v>
      </c>
    </row>
    <row r="163" s="2" customFormat="1" ht="14.4" customHeight="1">
      <c r="A163" s="37"/>
      <c r="B163" s="38"/>
      <c r="C163" s="272" t="s">
        <v>191</v>
      </c>
      <c r="D163" s="272" t="s">
        <v>130</v>
      </c>
      <c r="E163" s="273" t="s">
        <v>624</v>
      </c>
      <c r="F163" s="274" t="s">
        <v>625</v>
      </c>
      <c r="G163" s="275" t="s">
        <v>226</v>
      </c>
      <c r="H163" s="276">
        <v>20</v>
      </c>
      <c r="I163" s="277"/>
      <c r="J163" s="278">
        <f>ROUND(I163*H163,0)</f>
        <v>0</v>
      </c>
      <c r="K163" s="279"/>
      <c r="L163" s="280"/>
      <c r="M163" s="281" t="s">
        <v>1</v>
      </c>
      <c r="N163" s="282" t="s">
        <v>42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165</v>
      </c>
      <c r="AT163" s="238" t="s">
        <v>130</v>
      </c>
      <c r="AU163" s="238" t="s">
        <v>81</v>
      </c>
      <c r="AY163" s="16" t="s">
        <v>133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</v>
      </c>
      <c r="BK163" s="239">
        <f>ROUND(I163*H163,0)</f>
        <v>0</v>
      </c>
      <c r="BL163" s="16" t="s">
        <v>148</v>
      </c>
      <c r="BM163" s="238" t="s">
        <v>626</v>
      </c>
    </row>
    <row r="164" s="2" customFormat="1" ht="49.05" customHeight="1">
      <c r="A164" s="37"/>
      <c r="B164" s="38"/>
      <c r="C164" s="226" t="s">
        <v>197</v>
      </c>
      <c r="D164" s="226" t="s">
        <v>136</v>
      </c>
      <c r="E164" s="227" t="s">
        <v>627</v>
      </c>
      <c r="F164" s="228" t="s">
        <v>628</v>
      </c>
      <c r="G164" s="229" t="s">
        <v>235</v>
      </c>
      <c r="H164" s="230">
        <v>2.48</v>
      </c>
      <c r="I164" s="231"/>
      <c r="J164" s="232">
        <f>ROUND(I164*H164,0)</f>
        <v>0</v>
      </c>
      <c r="K164" s="233"/>
      <c r="L164" s="43"/>
      <c r="M164" s="234" t="s">
        <v>1</v>
      </c>
      <c r="N164" s="235" t="s">
        <v>42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148</v>
      </c>
      <c r="AT164" s="238" t="s">
        <v>136</v>
      </c>
      <c r="AU164" s="238" t="s">
        <v>81</v>
      </c>
      <c r="AY164" s="16" t="s">
        <v>133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</v>
      </c>
      <c r="BK164" s="239">
        <f>ROUND(I164*H164,0)</f>
        <v>0</v>
      </c>
      <c r="BL164" s="16" t="s">
        <v>148</v>
      </c>
      <c r="BM164" s="238" t="s">
        <v>629</v>
      </c>
    </row>
    <row r="165" s="13" customFormat="1">
      <c r="A165" s="13"/>
      <c r="B165" s="245"/>
      <c r="C165" s="246"/>
      <c r="D165" s="247" t="s">
        <v>220</v>
      </c>
      <c r="E165" s="248" t="s">
        <v>1</v>
      </c>
      <c r="F165" s="249" t="s">
        <v>630</v>
      </c>
      <c r="G165" s="246"/>
      <c r="H165" s="250">
        <v>2.48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220</v>
      </c>
      <c r="AU165" s="256" t="s">
        <v>81</v>
      </c>
      <c r="AV165" s="13" t="s">
        <v>81</v>
      </c>
      <c r="AW165" s="13" t="s">
        <v>33</v>
      </c>
      <c r="AX165" s="13" t="s">
        <v>77</v>
      </c>
      <c r="AY165" s="256" t="s">
        <v>133</v>
      </c>
    </row>
    <row r="166" s="14" customFormat="1">
      <c r="A166" s="14"/>
      <c r="B166" s="257"/>
      <c r="C166" s="258"/>
      <c r="D166" s="247" t="s">
        <v>220</v>
      </c>
      <c r="E166" s="259" t="s">
        <v>1</v>
      </c>
      <c r="F166" s="260" t="s">
        <v>222</v>
      </c>
      <c r="G166" s="258"/>
      <c r="H166" s="261">
        <v>2.48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220</v>
      </c>
      <c r="AU166" s="267" t="s">
        <v>81</v>
      </c>
      <c r="AV166" s="14" t="s">
        <v>148</v>
      </c>
      <c r="AW166" s="14" t="s">
        <v>33</v>
      </c>
      <c r="AX166" s="14" t="s">
        <v>8</v>
      </c>
      <c r="AY166" s="267" t="s">
        <v>133</v>
      </c>
    </row>
    <row r="167" s="2" customFormat="1" ht="14.4" customHeight="1">
      <c r="A167" s="37"/>
      <c r="B167" s="38"/>
      <c r="C167" s="272" t="s">
        <v>9</v>
      </c>
      <c r="D167" s="272" t="s">
        <v>130</v>
      </c>
      <c r="E167" s="273" t="s">
        <v>631</v>
      </c>
      <c r="F167" s="274" t="s">
        <v>632</v>
      </c>
      <c r="G167" s="275" t="s">
        <v>633</v>
      </c>
      <c r="H167" s="276">
        <v>1</v>
      </c>
      <c r="I167" s="277"/>
      <c r="J167" s="278">
        <f>ROUND(I167*H167,0)</f>
        <v>0</v>
      </c>
      <c r="K167" s="279"/>
      <c r="L167" s="280"/>
      <c r="M167" s="281" t="s">
        <v>1</v>
      </c>
      <c r="N167" s="282" t="s">
        <v>42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165</v>
      </c>
      <c r="AT167" s="238" t="s">
        <v>130</v>
      </c>
      <c r="AU167" s="238" t="s">
        <v>81</v>
      </c>
      <c r="AY167" s="16" t="s">
        <v>133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</v>
      </c>
      <c r="BK167" s="239">
        <f>ROUND(I167*H167,0)</f>
        <v>0</v>
      </c>
      <c r="BL167" s="16" t="s">
        <v>148</v>
      </c>
      <c r="BM167" s="238" t="s">
        <v>634</v>
      </c>
    </row>
    <row r="168" s="2" customFormat="1" ht="14.4" customHeight="1">
      <c r="A168" s="37"/>
      <c r="B168" s="38"/>
      <c r="C168" s="272" t="s">
        <v>284</v>
      </c>
      <c r="D168" s="272" t="s">
        <v>130</v>
      </c>
      <c r="E168" s="273" t="s">
        <v>635</v>
      </c>
      <c r="F168" s="274" t="s">
        <v>636</v>
      </c>
      <c r="G168" s="275" t="s">
        <v>633</v>
      </c>
      <c r="H168" s="276">
        <v>1</v>
      </c>
      <c r="I168" s="277"/>
      <c r="J168" s="278">
        <f>ROUND(I168*H168,0)</f>
        <v>0</v>
      </c>
      <c r="K168" s="279"/>
      <c r="L168" s="280"/>
      <c r="M168" s="281" t="s">
        <v>1</v>
      </c>
      <c r="N168" s="282" t="s">
        <v>42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165</v>
      </c>
      <c r="AT168" s="238" t="s">
        <v>130</v>
      </c>
      <c r="AU168" s="238" t="s">
        <v>81</v>
      </c>
      <c r="AY168" s="16" t="s">
        <v>133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</v>
      </c>
      <c r="BK168" s="239">
        <f>ROUND(I168*H168,0)</f>
        <v>0</v>
      </c>
      <c r="BL168" s="16" t="s">
        <v>148</v>
      </c>
      <c r="BM168" s="238" t="s">
        <v>637</v>
      </c>
    </row>
    <row r="169" s="2" customFormat="1" ht="37.8" customHeight="1">
      <c r="A169" s="37"/>
      <c r="B169" s="38"/>
      <c r="C169" s="226" t="s">
        <v>293</v>
      </c>
      <c r="D169" s="226" t="s">
        <v>136</v>
      </c>
      <c r="E169" s="227" t="s">
        <v>638</v>
      </c>
      <c r="F169" s="228" t="s">
        <v>639</v>
      </c>
      <c r="G169" s="229" t="s">
        <v>376</v>
      </c>
      <c r="H169" s="230">
        <v>2.625</v>
      </c>
      <c r="I169" s="231"/>
      <c r="J169" s="232">
        <f>ROUND(I169*H169,0)</f>
        <v>0</v>
      </c>
      <c r="K169" s="233"/>
      <c r="L169" s="43"/>
      <c r="M169" s="234" t="s">
        <v>1</v>
      </c>
      <c r="N169" s="235" t="s">
        <v>42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148</v>
      </c>
      <c r="AT169" s="238" t="s">
        <v>136</v>
      </c>
      <c r="AU169" s="238" t="s">
        <v>81</v>
      </c>
      <c r="AY169" s="16" t="s">
        <v>133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</v>
      </c>
      <c r="BK169" s="239">
        <f>ROUND(I169*H169,0)</f>
        <v>0</v>
      </c>
      <c r="BL169" s="16" t="s">
        <v>148</v>
      </c>
      <c r="BM169" s="238" t="s">
        <v>640</v>
      </c>
    </row>
    <row r="170" s="13" customFormat="1">
      <c r="A170" s="13"/>
      <c r="B170" s="245"/>
      <c r="C170" s="246"/>
      <c r="D170" s="247" t="s">
        <v>220</v>
      </c>
      <c r="E170" s="248" t="s">
        <v>1</v>
      </c>
      <c r="F170" s="249" t="s">
        <v>641</v>
      </c>
      <c r="G170" s="246"/>
      <c r="H170" s="250">
        <v>2.625</v>
      </c>
      <c r="I170" s="251"/>
      <c r="J170" s="246"/>
      <c r="K170" s="246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220</v>
      </c>
      <c r="AU170" s="256" t="s">
        <v>81</v>
      </c>
      <c r="AV170" s="13" t="s">
        <v>81</v>
      </c>
      <c r="AW170" s="13" t="s">
        <v>33</v>
      </c>
      <c r="AX170" s="13" t="s">
        <v>77</v>
      </c>
      <c r="AY170" s="256" t="s">
        <v>133</v>
      </c>
    </row>
    <row r="171" s="14" customFormat="1">
      <c r="A171" s="14"/>
      <c r="B171" s="257"/>
      <c r="C171" s="258"/>
      <c r="D171" s="247" t="s">
        <v>220</v>
      </c>
      <c r="E171" s="259" t="s">
        <v>1</v>
      </c>
      <c r="F171" s="260" t="s">
        <v>222</v>
      </c>
      <c r="G171" s="258"/>
      <c r="H171" s="261">
        <v>2.625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220</v>
      </c>
      <c r="AU171" s="267" t="s">
        <v>81</v>
      </c>
      <c r="AV171" s="14" t="s">
        <v>148</v>
      </c>
      <c r="AW171" s="14" t="s">
        <v>33</v>
      </c>
      <c r="AX171" s="14" t="s">
        <v>8</v>
      </c>
      <c r="AY171" s="267" t="s">
        <v>133</v>
      </c>
    </row>
    <row r="172" s="12" customFormat="1" ht="22.8" customHeight="1">
      <c r="A172" s="12"/>
      <c r="B172" s="210"/>
      <c r="C172" s="211"/>
      <c r="D172" s="212" t="s">
        <v>76</v>
      </c>
      <c r="E172" s="224" t="s">
        <v>152</v>
      </c>
      <c r="F172" s="224" t="s">
        <v>642</v>
      </c>
      <c r="G172" s="211"/>
      <c r="H172" s="211"/>
      <c r="I172" s="214"/>
      <c r="J172" s="225">
        <f>BK172</f>
        <v>0</v>
      </c>
      <c r="K172" s="211"/>
      <c r="L172" s="216"/>
      <c r="M172" s="217"/>
      <c r="N172" s="218"/>
      <c r="O172" s="218"/>
      <c r="P172" s="219">
        <f>SUM(P173:P179)</f>
        <v>0</v>
      </c>
      <c r="Q172" s="218"/>
      <c r="R172" s="219">
        <f>SUM(R173:R179)</f>
        <v>0</v>
      </c>
      <c r="S172" s="218"/>
      <c r="T172" s="220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1" t="s">
        <v>8</v>
      </c>
      <c r="AT172" s="222" t="s">
        <v>76</v>
      </c>
      <c r="AU172" s="222" t="s">
        <v>8</v>
      </c>
      <c r="AY172" s="221" t="s">
        <v>133</v>
      </c>
      <c r="BK172" s="223">
        <f>SUM(BK173:BK179)</f>
        <v>0</v>
      </c>
    </row>
    <row r="173" s="2" customFormat="1" ht="24.15" customHeight="1">
      <c r="A173" s="37"/>
      <c r="B173" s="38"/>
      <c r="C173" s="226" t="s">
        <v>299</v>
      </c>
      <c r="D173" s="226" t="s">
        <v>136</v>
      </c>
      <c r="E173" s="227" t="s">
        <v>643</v>
      </c>
      <c r="F173" s="228" t="s">
        <v>644</v>
      </c>
      <c r="G173" s="229" t="s">
        <v>218</v>
      </c>
      <c r="H173" s="230">
        <v>11.074999999999999</v>
      </c>
      <c r="I173" s="231"/>
      <c r="J173" s="232">
        <f>ROUND(I173*H173,0)</f>
        <v>0</v>
      </c>
      <c r="K173" s="233"/>
      <c r="L173" s="43"/>
      <c r="M173" s="234" t="s">
        <v>1</v>
      </c>
      <c r="N173" s="235" t="s">
        <v>42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148</v>
      </c>
      <c r="AT173" s="238" t="s">
        <v>136</v>
      </c>
      <c r="AU173" s="238" t="s">
        <v>81</v>
      </c>
      <c r="AY173" s="16" t="s">
        <v>133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</v>
      </c>
      <c r="BK173" s="239">
        <f>ROUND(I173*H173,0)</f>
        <v>0</v>
      </c>
      <c r="BL173" s="16" t="s">
        <v>148</v>
      </c>
      <c r="BM173" s="238" t="s">
        <v>645</v>
      </c>
    </row>
    <row r="174" s="13" customFormat="1">
      <c r="A174" s="13"/>
      <c r="B174" s="245"/>
      <c r="C174" s="246"/>
      <c r="D174" s="247" t="s">
        <v>220</v>
      </c>
      <c r="E174" s="248" t="s">
        <v>1</v>
      </c>
      <c r="F174" s="249" t="s">
        <v>646</v>
      </c>
      <c r="G174" s="246"/>
      <c r="H174" s="250">
        <v>11.074999999999999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220</v>
      </c>
      <c r="AU174" s="256" t="s">
        <v>81</v>
      </c>
      <c r="AV174" s="13" t="s">
        <v>81</v>
      </c>
      <c r="AW174" s="13" t="s">
        <v>33</v>
      </c>
      <c r="AX174" s="13" t="s">
        <v>77</v>
      </c>
      <c r="AY174" s="256" t="s">
        <v>133</v>
      </c>
    </row>
    <row r="175" s="14" customFormat="1">
      <c r="A175" s="14"/>
      <c r="B175" s="257"/>
      <c r="C175" s="258"/>
      <c r="D175" s="247" t="s">
        <v>220</v>
      </c>
      <c r="E175" s="259" t="s">
        <v>1</v>
      </c>
      <c r="F175" s="260" t="s">
        <v>222</v>
      </c>
      <c r="G175" s="258"/>
      <c r="H175" s="261">
        <v>11.074999999999999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7" t="s">
        <v>220</v>
      </c>
      <c r="AU175" s="267" t="s">
        <v>81</v>
      </c>
      <c r="AV175" s="14" t="s">
        <v>148</v>
      </c>
      <c r="AW175" s="14" t="s">
        <v>33</v>
      </c>
      <c r="AX175" s="14" t="s">
        <v>8</v>
      </c>
      <c r="AY175" s="267" t="s">
        <v>133</v>
      </c>
    </row>
    <row r="176" s="2" customFormat="1" ht="76.35" customHeight="1">
      <c r="A176" s="37"/>
      <c r="B176" s="38"/>
      <c r="C176" s="226" t="s">
        <v>306</v>
      </c>
      <c r="D176" s="226" t="s">
        <v>136</v>
      </c>
      <c r="E176" s="227" t="s">
        <v>647</v>
      </c>
      <c r="F176" s="228" t="s">
        <v>648</v>
      </c>
      <c r="G176" s="229" t="s">
        <v>218</v>
      </c>
      <c r="H176" s="230">
        <v>11.074999999999999</v>
      </c>
      <c r="I176" s="231"/>
      <c r="J176" s="232">
        <f>ROUND(I176*H176,0)</f>
        <v>0</v>
      </c>
      <c r="K176" s="233"/>
      <c r="L176" s="43"/>
      <c r="M176" s="234" t="s">
        <v>1</v>
      </c>
      <c r="N176" s="235" t="s">
        <v>42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148</v>
      </c>
      <c r="AT176" s="238" t="s">
        <v>136</v>
      </c>
      <c r="AU176" s="238" t="s">
        <v>81</v>
      </c>
      <c r="AY176" s="16" t="s">
        <v>133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</v>
      </c>
      <c r="BK176" s="239">
        <f>ROUND(I176*H176,0)</f>
        <v>0</v>
      </c>
      <c r="BL176" s="16" t="s">
        <v>148</v>
      </c>
      <c r="BM176" s="238" t="s">
        <v>649</v>
      </c>
    </row>
    <row r="177" s="2" customFormat="1" ht="14.4" customHeight="1">
      <c r="A177" s="37"/>
      <c r="B177" s="38"/>
      <c r="C177" s="272" t="s">
        <v>400</v>
      </c>
      <c r="D177" s="272" t="s">
        <v>130</v>
      </c>
      <c r="E177" s="273" t="s">
        <v>650</v>
      </c>
      <c r="F177" s="274" t="s">
        <v>651</v>
      </c>
      <c r="G177" s="275" t="s">
        <v>218</v>
      </c>
      <c r="H177" s="276">
        <v>11.629</v>
      </c>
      <c r="I177" s="277"/>
      <c r="J177" s="278">
        <f>ROUND(I177*H177,0)</f>
        <v>0</v>
      </c>
      <c r="K177" s="279"/>
      <c r="L177" s="280"/>
      <c r="M177" s="281" t="s">
        <v>1</v>
      </c>
      <c r="N177" s="282" t="s">
        <v>42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165</v>
      </c>
      <c r="AT177" s="238" t="s">
        <v>130</v>
      </c>
      <c r="AU177" s="238" t="s">
        <v>81</v>
      </c>
      <c r="AY177" s="16" t="s">
        <v>133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</v>
      </c>
      <c r="BK177" s="239">
        <f>ROUND(I177*H177,0)</f>
        <v>0</v>
      </c>
      <c r="BL177" s="16" t="s">
        <v>148</v>
      </c>
      <c r="BM177" s="238" t="s">
        <v>652</v>
      </c>
    </row>
    <row r="178" s="13" customFormat="1">
      <c r="A178" s="13"/>
      <c r="B178" s="245"/>
      <c r="C178" s="246"/>
      <c r="D178" s="247" t="s">
        <v>220</v>
      </c>
      <c r="E178" s="248" t="s">
        <v>1</v>
      </c>
      <c r="F178" s="249" t="s">
        <v>653</v>
      </c>
      <c r="G178" s="246"/>
      <c r="H178" s="250">
        <v>11.629</v>
      </c>
      <c r="I178" s="251"/>
      <c r="J178" s="246"/>
      <c r="K178" s="246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220</v>
      </c>
      <c r="AU178" s="256" t="s">
        <v>81</v>
      </c>
      <c r="AV178" s="13" t="s">
        <v>81</v>
      </c>
      <c r="AW178" s="13" t="s">
        <v>33</v>
      </c>
      <c r="AX178" s="13" t="s">
        <v>77</v>
      </c>
      <c r="AY178" s="256" t="s">
        <v>133</v>
      </c>
    </row>
    <row r="179" s="14" customFormat="1">
      <c r="A179" s="14"/>
      <c r="B179" s="257"/>
      <c r="C179" s="258"/>
      <c r="D179" s="247" t="s">
        <v>220</v>
      </c>
      <c r="E179" s="259" t="s">
        <v>1</v>
      </c>
      <c r="F179" s="260" t="s">
        <v>222</v>
      </c>
      <c r="G179" s="258"/>
      <c r="H179" s="261">
        <v>11.629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220</v>
      </c>
      <c r="AU179" s="267" t="s">
        <v>81</v>
      </c>
      <c r="AV179" s="14" t="s">
        <v>148</v>
      </c>
      <c r="AW179" s="14" t="s">
        <v>33</v>
      </c>
      <c r="AX179" s="14" t="s">
        <v>8</v>
      </c>
      <c r="AY179" s="267" t="s">
        <v>133</v>
      </c>
    </row>
    <row r="180" s="12" customFormat="1" ht="22.8" customHeight="1">
      <c r="A180" s="12"/>
      <c r="B180" s="210"/>
      <c r="C180" s="211"/>
      <c r="D180" s="212" t="s">
        <v>76</v>
      </c>
      <c r="E180" s="224" t="s">
        <v>157</v>
      </c>
      <c r="F180" s="224" t="s">
        <v>324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SUM(P181:P205)</f>
        <v>0</v>
      </c>
      <c r="Q180" s="218"/>
      <c r="R180" s="219">
        <f>SUM(R181:R205)</f>
        <v>0.0016800000000000001</v>
      </c>
      <c r="S180" s="218"/>
      <c r="T180" s="220">
        <f>SUM(T181:T205)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8</v>
      </c>
      <c r="AT180" s="222" t="s">
        <v>76</v>
      </c>
      <c r="AU180" s="222" t="s">
        <v>8</v>
      </c>
      <c r="AY180" s="221" t="s">
        <v>133</v>
      </c>
      <c r="BK180" s="223">
        <f>SUM(BK181:BK205)</f>
        <v>0</v>
      </c>
    </row>
    <row r="181" s="2" customFormat="1" ht="37.8" customHeight="1">
      <c r="A181" s="37"/>
      <c r="B181" s="38"/>
      <c r="C181" s="226" t="s">
        <v>7</v>
      </c>
      <c r="D181" s="226" t="s">
        <v>136</v>
      </c>
      <c r="E181" s="227" t="s">
        <v>654</v>
      </c>
      <c r="F181" s="228" t="s">
        <v>655</v>
      </c>
      <c r="G181" s="229" t="s">
        <v>218</v>
      </c>
      <c r="H181" s="230">
        <v>45.920000000000002</v>
      </c>
      <c r="I181" s="231"/>
      <c r="J181" s="232">
        <f>ROUND(I181*H181,0)</f>
        <v>0</v>
      </c>
      <c r="K181" s="233"/>
      <c r="L181" s="43"/>
      <c r="M181" s="234" t="s">
        <v>1</v>
      </c>
      <c r="N181" s="235" t="s">
        <v>42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148</v>
      </c>
      <c r="AT181" s="238" t="s">
        <v>136</v>
      </c>
      <c r="AU181" s="238" t="s">
        <v>81</v>
      </c>
      <c r="AY181" s="16" t="s">
        <v>133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</v>
      </c>
      <c r="BK181" s="239">
        <f>ROUND(I181*H181,0)</f>
        <v>0</v>
      </c>
      <c r="BL181" s="16" t="s">
        <v>148</v>
      </c>
      <c r="BM181" s="238" t="s">
        <v>656</v>
      </c>
    </row>
    <row r="182" s="13" customFormat="1">
      <c r="A182" s="13"/>
      <c r="B182" s="245"/>
      <c r="C182" s="246"/>
      <c r="D182" s="247" t="s">
        <v>220</v>
      </c>
      <c r="E182" s="248" t="s">
        <v>1</v>
      </c>
      <c r="F182" s="249" t="s">
        <v>657</v>
      </c>
      <c r="G182" s="246"/>
      <c r="H182" s="250">
        <v>38.399999999999999</v>
      </c>
      <c r="I182" s="251"/>
      <c r="J182" s="246"/>
      <c r="K182" s="246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220</v>
      </c>
      <c r="AU182" s="256" t="s">
        <v>81</v>
      </c>
      <c r="AV182" s="13" t="s">
        <v>81</v>
      </c>
      <c r="AW182" s="13" t="s">
        <v>33</v>
      </c>
      <c r="AX182" s="13" t="s">
        <v>77</v>
      </c>
      <c r="AY182" s="256" t="s">
        <v>133</v>
      </c>
    </row>
    <row r="183" s="13" customFormat="1">
      <c r="A183" s="13"/>
      <c r="B183" s="245"/>
      <c r="C183" s="246"/>
      <c r="D183" s="247" t="s">
        <v>220</v>
      </c>
      <c r="E183" s="248" t="s">
        <v>1</v>
      </c>
      <c r="F183" s="249" t="s">
        <v>658</v>
      </c>
      <c r="G183" s="246"/>
      <c r="H183" s="250">
        <v>3.2000000000000002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220</v>
      </c>
      <c r="AU183" s="256" t="s">
        <v>81</v>
      </c>
      <c r="AV183" s="13" t="s">
        <v>81</v>
      </c>
      <c r="AW183" s="13" t="s">
        <v>33</v>
      </c>
      <c r="AX183" s="13" t="s">
        <v>77</v>
      </c>
      <c r="AY183" s="256" t="s">
        <v>133</v>
      </c>
    </row>
    <row r="184" s="13" customFormat="1">
      <c r="A184" s="13"/>
      <c r="B184" s="245"/>
      <c r="C184" s="246"/>
      <c r="D184" s="247" t="s">
        <v>220</v>
      </c>
      <c r="E184" s="248" t="s">
        <v>1</v>
      </c>
      <c r="F184" s="249" t="s">
        <v>659</v>
      </c>
      <c r="G184" s="246"/>
      <c r="H184" s="250">
        <v>4.3200000000000003</v>
      </c>
      <c r="I184" s="251"/>
      <c r="J184" s="246"/>
      <c r="K184" s="246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220</v>
      </c>
      <c r="AU184" s="256" t="s">
        <v>81</v>
      </c>
      <c r="AV184" s="13" t="s">
        <v>81</v>
      </c>
      <c r="AW184" s="13" t="s">
        <v>33</v>
      </c>
      <c r="AX184" s="13" t="s">
        <v>77</v>
      </c>
      <c r="AY184" s="256" t="s">
        <v>133</v>
      </c>
    </row>
    <row r="185" s="14" customFormat="1">
      <c r="A185" s="14"/>
      <c r="B185" s="257"/>
      <c r="C185" s="258"/>
      <c r="D185" s="247" t="s">
        <v>220</v>
      </c>
      <c r="E185" s="259" t="s">
        <v>1</v>
      </c>
      <c r="F185" s="260" t="s">
        <v>222</v>
      </c>
      <c r="G185" s="258"/>
      <c r="H185" s="261">
        <v>45.920000000000002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220</v>
      </c>
      <c r="AU185" s="267" t="s">
        <v>81</v>
      </c>
      <c r="AV185" s="14" t="s">
        <v>148</v>
      </c>
      <c r="AW185" s="14" t="s">
        <v>33</v>
      </c>
      <c r="AX185" s="14" t="s">
        <v>8</v>
      </c>
      <c r="AY185" s="267" t="s">
        <v>133</v>
      </c>
    </row>
    <row r="186" s="2" customFormat="1" ht="62.7" customHeight="1">
      <c r="A186" s="37"/>
      <c r="B186" s="38"/>
      <c r="C186" s="226" t="s">
        <v>408</v>
      </c>
      <c r="D186" s="226" t="s">
        <v>136</v>
      </c>
      <c r="E186" s="227" t="s">
        <v>660</v>
      </c>
      <c r="F186" s="228" t="s">
        <v>661</v>
      </c>
      <c r="G186" s="229" t="s">
        <v>218</v>
      </c>
      <c r="H186" s="230">
        <v>1.6000000000000001</v>
      </c>
      <c r="I186" s="231"/>
      <c r="J186" s="232">
        <f>ROUND(I186*H186,0)</f>
        <v>0</v>
      </c>
      <c r="K186" s="233"/>
      <c r="L186" s="43"/>
      <c r="M186" s="234" t="s">
        <v>1</v>
      </c>
      <c r="N186" s="235" t="s">
        <v>42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148</v>
      </c>
      <c r="AT186" s="238" t="s">
        <v>136</v>
      </c>
      <c r="AU186" s="238" t="s">
        <v>81</v>
      </c>
      <c r="AY186" s="16" t="s">
        <v>133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</v>
      </c>
      <c r="BK186" s="239">
        <f>ROUND(I186*H186,0)</f>
        <v>0</v>
      </c>
      <c r="BL186" s="16" t="s">
        <v>148</v>
      </c>
      <c r="BM186" s="238" t="s">
        <v>662</v>
      </c>
    </row>
    <row r="187" s="13" customFormat="1">
      <c r="A187" s="13"/>
      <c r="B187" s="245"/>
      <c r="C187" s="246"/>
      <c r="D187" s="247" t="s">
        <v>220</v>
      </c>
      <c r="E187" s="248" t="s">
        <v>1</v>
      </c>
      <c r="F187" s="249" t="s">
        <v>663</v>
      </c>
      <c r="G187" s="246"/>
      <c r="H187" s="250">
        <v>1.6000000000000001</v>
      </c>
      <c r="I187" s="251"/>
      <c r="J187" s="246"/>
      <c r="K187" s="246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220</v>
      </c>
      <c r="AU187" s="256" t="s">
        <v>81</v>
      </c>
      <c r="AV187" s="13" t="s">
        <v>81</v>
      </c>
      <c r="AW187" s="13" t="s">
        <v>33</v>
      </c>
      <c r="AX187" s="13" t="s">
        <v>77</v>
      </c>
      <c r="AY187" s="256" t="s">
        <v>133</v>
      </c>
    </row>
    <row r="188" s="14" customFormat="1">
      <c r="A188" s="14"/>
      <c r="B188" s="257"/>
      <c r="C188" s="258"/>
      <c r="D188" s="247" t="s">
        <v>220</v>
      </c>
      <c r="E188" s="259" t="s">
        <v>1</v>
      </c>
      <c r="F188" s="260" t="s">
        <v>222</v>
      </c>
      <c r="G188" s="258"/>
      <c r="H188" s="261">
        <v>1.6000000000000001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220</v>
      </c>
      <c r="AU188" s="267" t="s">
        <v>81</v>
      </c>
      <c r="AV188" s="14" t="s">
        <v>148</v>
      </c>
      <c r="AW188" s="14" t="s">
        <v>33</v>
      </c>
      <c r="AX188" s="14" t="s">
        <v>8</v>
      </c>
      <c r="AY188" s="267" t="s">
        <v>133</v>
      </c>
    </row>
    <row r="189" s="2" customFormat="1" ht="24.15" customHeight="1">
      <c r="A189" s="37"/>
      <c r="B189" s="38"/>
      <c r="C189" s="272" t="s">
        <v>412</v>
      </c>
      <c r="D189" s="272" t="s">
        <v>130</v>
      </c>
      <c r="E189" s="273" t="s">
        <v>664</v>
      </c>
      <c r="F189" s="274" t="s">
        <v>665</v>
      </c>
      <c r="G189" s="275" t="s">
        <v>218</v>
      </c>
      <c r="H189" s="276">
        <v>1.6319999999999999</v>
      </c>
      <c r="I189" s="277"/>
      <c r="J189" s="278">
        <f>ROUND(I189*H189,0)</f>
        <v>0</v>
      </c>
      <c r="K189" s="279"/>
      <c r="L189" s="280"/>
      <c r="M189" s="281" t="s">
        <v>1</v>
      </c>
      <c r="N189" s="282" t="s">
        <v>42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165</v>
      </c>
      <c r="AT189" s="238" t="s">
        <v>130</v>
      </c>
      <c r="AU189" s="238" t="s">
        <v>81</v>
      </c>
      <c r="AY189" s="16" t="s">
        <v>133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</v>
      </c>
      <c r="BK189" s="239">
        <f>ROUND(I189*H189,0)</f>
        <v>0</v>
      </c>
      <c r="BL189" s="16" t="s">
        <v>148</v>
      </c>
      <c r="BM189" s="238" t="s">
        <v>666</v>
      </c>
    </row>
    <row r="190" s="13" customFormat="1">
      <c r="A190" s="13"/>
      <c r="B190" s="245"/>
      <c r="C190" s="246"/>
      <c r="D190" s="247" t="s">
        <v>220</v>
      </c>
      <c r="E190" s="248" t="s">
        <v>1</v>
      </c>
      <c r="F190" s="249" t="s">
        <v>667</v>
      </c>
      <c r="G190" s="246"/>
      <c r="H190" s="250">
        <v>1.6319999999999999</v>
      </c>
      <c r="I190" s="251"/>
      <c r="J190" s="246"/>
      <c r="K190" s="246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220</v>
      </c>
      <c r="AU190" s="256" t="s">
        <v>81</v>
      </c>
      <c r="AV190" s="13" t="s">
        <v>81</v>
      </c>
      <c r="AW190" s="13" t="s">
        <v>33</v>
      </c>
      <c r="AX190" s="13" t="s">
        <v>77</v>
      </c>
      <c r="AY190" s="256" t="s">
        <v>133</v>
      </c>
    </row>
    <row r="191" s="14" customFormat="1">
      <c r="A191" s="14"/>
      <c r="B191" s="257"/>
      <c r="C191" s="258"/>
      <c r="D191" s="247" t="s">
        <v>220</v>
      </c>
      <c r="E191" s="259" t="s">
        <v>1</v>
      </c>
      <c r="F191" s="260" t="s">
        <v>222</v>
      </c>
      <c r="G191" s="258"/>
      <c r="H191" s="261">
        <v>1.6319999999999999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7" t="s">
        <v>220</v>
      </c>
      <c r="AU191" s="267" t="s">
        <v>81</v>
      </c>
      <c r="AV191" s="14" t="s">
        <v>148</v>
      </c>
      <c r="AW191" s="14" t="s">
        <v>33</v>
      </c>
      <c r="AX191" s="14" t="s">
        <v>8</v>
      </c>
      <c r="AY191" s="267" t="s">
        <v>133</v>
      </c>
    </row>
    <row r="192" s="2" customFormat="1" ht="37.8" customHeight="1">
      <c r="A192" s="37"/>
      <c r="B192" s="38"/>
      <c r="C192" s="226" t="s">
        <v>416</v>
      </c>
      <c r="D192" s="226" t="s">
        <v>136</v>
      </c>
      <c r="E192" s="227" t="s">
        <v>668</v>
      </c>
      <c r="F192" s="228" t="s">
        <v>669</v>
      </c>
      <c r="G192" s="229" t="s">
        <v>218</v>
      </c>
      <c r="H192" s="230">
        <v>7.5199999999999996</v>
      </c>
      <c r="I192" s="231"/>
      <c r="J192" s="232">
        <f>ROUND(I192*H192,0)</f>
        <v>0</v>
      </c>
      <c r="K192" s="233"/>
      <c r="L192" s="43"/>
      <c r="M192" s="234" t="s">
        <v>1</v>
      </c>
      <c r="N192" s="235" t="s">
        <v>42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148</v>
      </c>
      <c r="AT192" s="238" t="s">
        <v>136</v>
      </c>
      <c r="AU192" s="238" t="s">
        <v>81</v>
      </c>
      <c r="AY192" s="16" t="s">
        <v>133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</v>
      </c>
      <c r="BK192" s="239">
        <f>ROUND(I192*H192,0)</f>
        <v>0</v>
      </c>
      <c r="BL192" s="16" t="s">
        <v>148</v>
      </c>
      <c r="BM192" s="238" t="s">
        <v>670</v>
      </c>
    </row>
    <row r="193" s="13" customFormat="1">
      <c r="A193" s="13"/>
      <c r="B193" s="245"/>
      <c r="C193" s="246"/>
      <c r="D193" s="247" t="s">
        <v>220</v>
      </c>
      <c r="E193" s="248" t="s">
        <v>1</v>
      </c>
      <c r="F193" s="249" t="s">
        <v>671</v>
      </c>
      <c r="G193" s="246"/>
      <c r="H193" s="250">
        <v>7.5199999999999996</v>
      </c>
      <c r="I193" s="251"/>
      <c r="J193" s="246"/>
      <c r="K193" s="246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220</v>
      </c>
      <c r="AU193" s="256" t="s">
        <v>81</v>
      </c>
      <c r="AV193" s="13" t="s">
        <v>81</v>
      </c>
      <c r="AW193" s="13" t="s">
        <v>33</v>
      </c>
      <c r="AX193" s="13" t="s">
        <v>77</v>
      </c>
      <c r="AY193" s="256" t="s">
        <v>133</v>
      </c>
    </row>
    <row r="194" s="14" customFormat="1">
      <c r="A194" s="14"/>
      <c r="B194" s="257"/>
      <c r="C194" s="258"/>
      <c r="D194" s="247" t="s">
        <v>220</v>
      </c>
      <c r="E194" s="259" t="s">
        <v>1</v>
      </c>
      <c r="F194" s="260" t="s">
        <v>222</v>
      </c>
      <c r="G194" s="258"/>
      <c r="H194" s="261">
        <v>7.5199999999999996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7" t="s">
        <v>220</v>
      </c>
      <c r="AU194" s="267" t="s">
        <v>81</v>
      </c>
      <c r="AV194" s="14" t="s">
        <v>148</v>
      </c>
      <c r="AW194" s="14" t="s">
        <v>33</v>
      </c>
      <c r="AX194" s="14" t="s">
        <v>8</v>
      </c>
      <c r="AY194" s="267" t="s">
        <v>133</v>
      </c>
    </row>
    <row r="195" s="2" customFormat="1" ht="37.8" customHeight="1">
      <c r="A195" s="37"/>
      <c r="B195" s="38"/>
      <c r="C195" s="226" t="s">
        <v>420</v>
      </c>
      <c r="D195" s="226" t="s">
        <v>136</v>
      </c>
      <c r="E195" s="227" t="s">
        <v>672</v>
      </c>
      <c r="F195" s="228" t="s">
        <v>673</v>
      </c>
      <c r="G195" s="229" t="s">
        <v>218</v>
      </c>
      <c r="H195" s="230">
        <v>38.399999999999999</v>
      </c>
      <c r="I195" s="231"/>
      <c r="J195" s="232">
        <f>ROUND(I195*H195,0)</f>
        <v>0</v>
      </c>
      <c r="K195" s="233"/>
      <c r="L195" s="43"/>
      <c r="M195" s="234" t="s">
        <v>1</v>
      </c>
      <c r="N195" s="235" t="s">
        <v>42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148</v>
      </c>
      <c r="AT195" s="238" t="s">
        <v>136</v>
      </c>
      <c r="AU195" s="238" t="s">
        <v>81</v>
      </c>
      <c r="AY195" s="16" t="s">
        <v>133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</v>
      </c>
      <c r="BK195" s="239">
        <f>ROUND(I195*H195,0)</f>
        <v>0</v>
      </c>
      <c r="BL195" s="16" t="s">
        <v>148</v>
      </c>
      <c r="BM195" s="238" t="s">
        <v>674</v>
      </c>
    </row>
    <row r="196" s="2" customFormat="1" ht="37.8" customHeight="1">
      <c r="A196" s="37"/>
      <c r="B196" s="38"/>
      <c r="C196" s="226" t="s">
        <v>424</v>
      </c>
      <c r="D196" s="226" t="s">
        <v>136</v>
      </c>
      <c r="E196" s="227" t="s">
        <v>675</v>
      </c>
      <c r="F196" s="228" t="s">
        <v>676</v>
      </c>
      <c r="G196" s="229" t="s">
        <v>218</v>
      </c>
      <c r="H196" s="230">
        <v>45.920000000000002</v>
      </c>
      <c r="I196" s="231"/>
      <c r="J196" s="232">
        <f>ROUND(I196*H196,0)</f>
        <v>0</v>
      </c>
      <c r="K196" s="233"/>
      <c r="L196" s="43"/>
      <c r="M196" s="234" t="s">
        <v>1</v>
      </c>
      <c r="N196" s="235" t="s">
        <v>42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148</v>
      </c>
      <c r="AT196" s="238" t="s">
        <v>136</v>
      </c>
      <c r="AU196" s="238" t="s">
        <v>81</v>
      </c>
      <c r="AY196" s="16" t="s">
        <v>133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</v>
      </c>
      <c r="BK196" s="239">
        <f>ROUND(I196*H196,0)</f>
        <v>0</v>
      </c>
      <c r="BL196" s="16" t="s">
        <v>148</v>
      </c>
      <c r="BM196" s="238" t="s">
        <v>677</v>
      </c>
    </row>
    <row r="197" s="13" customFormat="1">
      <c r="A197" s="13"/>
      <c r="B197" s="245"/>
      <c r="C197" s="246"/>
      <c r="D197" s="247" t="s">
        <v>220</v>
      </c>
      <c r="E197" s="248" t="s">
        <v>1</v>
      </c>
      <c r="F197" s="249" t="s">
        <v>678</v>
      </c>
      <c r="G197" s="246"/>
      <c r="H197" s="250">
        <v>45.920000000000002</v>
      </c>
      <c r="I197" s="251"/>
      <c r="J197" s="246"/>
      <c r="K197" s="246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220</v>
      </c>
      <c r="AU197" s="256" t="s">
        <v>81</v>
      </c>
      <c r="AV197" s="13" t="s">
        <v>81</v>
      </c>
      <c r="AW197" s="13" t="s">
        <v>33</v>
      </c>
      <c r="AX197" s="13" t="s">
        <v>77</v>
      </c>
      <c r="AY197" s="256" t="s">
        <v>133</v>
      </c>
    </row>
    <row r="198" s="14" customFormat="1">
      <c r="A198" s="14"/>
      <c r="B198" s="257"/>
      <c r="C198" s="258"/>
      <c r="D198" s="247" t="s">
        <v>220</v>
      </c>
      <c r="E198" s="259" t="s">
        <v>1</v>
      </c>
      <c r="F198" s="260" t="s">
        <v>222</v>
      </c>
      <c r="G198" s="258"/>
      <c r="H198" s="261">
        <v>45.920000000000002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7" t="s">
        <v>220</v>
      </c>
      <c r="AU198" s="267" t="s">
        <v>81</v>
      </c>
      <c r="AV198" s="14" t="s">
        <v>148</v>
      </c>
      <c r="AW198" s="14" t="s">
        <v>33</v>
      </c>
      <c r="AX198" s="14" t="s">
        <v>8</v>
      </c>
      <c r="AY198" s="267" t="s">
        <v>133</v>
      </c>
    </row>
    <row r="199" s="2" customFormat="1" ht="14.4" customHeight="1">
      <c r="A199" s="37"/>
      <c r="B199" s="38"/>
      <c r="C199" s="226" t="s">
        <v>428</v>
      </c>
      <c r="D199" s="226" t="s">
        <v>136</v>
      </c>
      <c r="E199" s="227" t="s">
        <v>679</v>
      </c>
      <c r="F199" s="228" t="s">
        <v>680</v>
      </c>
      <c r="G199" s="229" t="s">
        <v>403</v>
      </c>
      <c r="H199" s="230">
        <v>1</v>
      </c>
      <c r="I199" s="231"/>
      <c r="J199" s="232">
        <f>ROUND(I199*H199,0)</f>
        <v>0</v>
      </c>
      <c r="K199" s="233"/>
      <c r="L199" s="43"/>
      <c r="M199" s="234" t="s">
        <v>1</v>
      </c>
      <c r="N199" s="235" t="s">
        <v>42</v>
      </c>
      <c r="O199" s="90"/>
      <c r="P199" s="236">
        <f>O199*H199</f>
        <v>0</v>
      </c>
      <c r="Q199" s="236">
        <v>0.0016800000000000001</v>
      </c>
      <c r="R199" s="236">
        <f>Q199*H199</f>
        <v>0.0016800000000000001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148</v>
      </c>
      <c r="AT199" s="238" t="s">
        <v>136</v>
      </c>
      <c r="AU199" s="238" t="s">
        <v>81</v>
      </c>
      <c r="AY199" s="16" t="s">
        <v>133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</v>
      </c>
      <c r="BK199" s="239">
        <f>ROUND(I199*H199,0)</f>
        <v>0</v>
      </c>
      <c r="BL199" s="16" t="s">
        <v>148</v>
      </c>
      <c r="BM199" s="238" t="s">
        <v>681</v>
      </c>
    </row>
    <row r="200" s="2" customFormat="1" ht="37.8" customHeight="1">
      <c r="A200" s="37"/>
      <c r="B200" s="38"/>
      <c r="C200" s="226" t="s">
        <v>434</v>
      </c>
      <c r="D200" s="226" t="s">
        <v>136</v>
      </c>
      <c r="E200" s="227" t="s">
        <v>682</v>
      </c>
      <c r="F200" s="228" t="s">
        <v>683</v>
      </c>
      <c r="G200" s="229" t="s">
        <v>218</v>
      </c>
      <c r="H200" s="230">
        <v>38.399999999999999</v>
      </c>
      <c r="I200" s="231"/>
      <c r="J200" s="232">
        <f>ROUND(I200*H200,0)</f>
        <v>0</v>
      </c>
      <c r="K200" s="233"/>
      <c r="L200" s="43"/>
      <c r="M200" s="234" t="s">
        <v>1</v>
      </c>
      <c r="N200" s="235" t="s">
        <v>42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148</v>
      </c>
      <c r="AT200" s="238" t="s">
        <v>136</v>
      </c>
      <c r="AU200" s="238" t="s">
        <v>81</v>
      </c>
      <c r="AY200" s="16" t="s">
        <v>133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</v>
      </c>
      <c r="BK200" s="239">
        <f>ROUND(I200*H200,0)</f>
        <v>0</v>
      </c>
      <c r="BL200" s="16" t="s">
        <v>148</v>
      </c>
      <c r="BM200" s="238" t="s">
        <v>684</v>
      </c>
    </row>
    <row r="201" s="13" customFormat="1">
      <c r="A201" s="13"/>
      <c r="B201" s="245"/>
      <c r="C201" s="246"/>
      <c r="D201" s="247" t="s">
        <v>220</v>
      </c>
      <c r="E201" s="248" t="s">
        <v>1</v>
      </c>
      <c r="F201" s="249" t="s">
        <v>685</v>
      </c>
      <c r="G201" s="246"/>
      <c r="H201" s="250">
        <v>38.399999999999999</v>
      </c>
      <c r="I201" s="251"/>
      <c r="J201" s="246"/>
      <c r="K201" s="246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220</v>
      </c>
      <c r="AU201" s="256" t="s">
        <v>81</v>
      </c>
      <c r="AV201" s="13" t="s">
        <v>81</v>
      </c>
      <c r="AW201" s="13" t="s">
        <v>33</v>
      </c>
      <c r="AX201" s="13" t="s">
        <v>77</v>
      </c>
      <c r="AY201" s="256" t="s">
        <v>133</v>
      </c>
    </row>
    <row r="202" s="14" customFormat="1">
      <c r="A202" s="14"/>
      <c r="B202" s="257"/>
      <c r="C202" s="258"/>
      <c r="D202" s="247" t="s">
        <v>220</v>
      </c>
      <c r="E202" s="259" t="s">
        <v>1</v>
      </c>
      <c r="F202" s="260" t="s">
        <v>222</v>
      </c>
      <c r="G202" s="258"/>
      <c r="H202" s="261">
        <v>38.399999999999999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7" t="s">
        <v>220</v>
      </c>
      <c r="AU202" s="267" t="s">
        <v>81</v>
      </c>
      <c r="AV202" s="14" t="s">
        <v>148</v>
      </c>
      <c r="AW202" s="14" t="s">
        <v>33</v>
      </c>
      <c r="AX202" s="14" t="s">
        <v>8</v>
      </c>
      <c r="AY202" s="267" t="s">
        <v>133</v>
      </c>
    </row>
    <row r="203" s="2" customFormat="1" ht="14.4" customHeight="1">
      <c r="A203" s="37"/>
      <c r="B203" s="38"/>
      <c r="C203" s="226" t="s">
        <v>438</v>
      </c>
      <c r="D203" s="226" t="s">
        <v>136</v>
      </c>
      <c r="E203" s="227" t="s">
        <v>350</v>
      </c>
      <c r="F203" s="228" t="s">
        <v>351</v>
      </c>
      <c r="G203" s="229" t="s">
        <v>218</v>
      </c>
      <c r="H203" s="230">
        <v>38.399999999999999</v>
      </c>
      <c r="I203" s="231"/>
      <c r="J203" s="232">
        <f>ROUND(I203*H203,0)</f>
        <v>0</v>
      </c>
      <c r="K203" s="233"/>
      <c r="L203" s="43"/>
      <c r="M203" s="234" t="s">
        <v>1</v>
      </c>
      <c r="N203" s="235" t="s">
        <v>42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148</v>
      </c>
      <c r="AT203" s="238" t="s">
        <v>136</v>
      </c>
      <c r="AU203" s="238" t="s">
        <v>81</v>
      </c>
      <c r="AY203" s="16" t="s">
        <v>133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</v>
      </c>
      <c r="BK203" s="239">
        <f>ROUND(I203*H203,0)</f>
        <v>0</v>
      </c>
      <c r="BL203" s="16" t="s">
        <v>148</v>
      </c>
      <c r="BM203" s="238" t="s">
        <v>686</v>
      </c>
    </row>
    <row r="204" s="13" customFormat="1">
      <c r="A204" s="13"/>
      <c r="B204" s="245"/>
      <c r="C204" s="246"/>
      <c r="D204" s="247" t="s">
        <v>220</v>
      </c>
      <c r="E204" s="248" t="s">
        <v>1</v>
      </c>
      <c r="F204" s="249" t="s">
        <v>687</v>
      </c>
      <c r="G204" s="246"/>
      <c r="H204" s="250">
        <v>38.399999999999999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220</v>
      </c>
      <c r="AU204" s="256" t="s">
        <v>81</v>
      </c>
      <c r="AV204" s="13" t="s">
        <v>81</v>
      </c>
      <c r="AW204" s="13" t="s">
        <v>33</v>
      </c>
      <c r="AX204" s="13" t="s">
        <v>77</v>
      </c>
      <c r="AY204" s="256" t="s">
        <v>133</v>
      </c>
    </row>
    <row r="205" s="14" customFormat="1">
      <c r="A205" s="14"/>
      <c r="B205" s="257"/>
      <c r="C205" s="258"/>
      <c r="D205" s="247" t="s">
        <v>220</v>
      </c>
      <c r="E205" s="259" t="s">
        <v>1</v>
      </c>
      <c r="F205" s="260" t="s">
        <v>222</v>
      </c>
      <c r="G205" s="258"/>
      <c r="H205" s="261">
        <v>38.399999999999999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7" t="s">
        <v>220</v>
      </c>
      <c r="AU205" s="267" t="s">
        <v>81</v>
      </c>
      <c r="AV205" s="14" t="s">
        <v>148</v>
      </c>
      <c r="AW205" s="14" t="s">
        <v>33</v>
      </c>
      <c r="AX205" s="14" t="s">
        <v>8</v>
      </c>
      <c r="AY205" s="267" t="s">
        <v>133</v>
      </c>
    </row>
    <row r="206" s="12" customFormat="1" ht="22.8" customHeight="1">
      <c r="A206" s="12"/>
      <c r="B206" s="210"/>
      <c r="C206" s="211"/>
      <c r="D206" s="212" t="s">
        <v>76</v>
      </c>
      <c r="E206" s="224" t="s">
        <v>165</v>
      </c>
      <c r="F206" s="224" t="s">
        <v>223</v>
      </c>
      <c r="G206" s="211"/>
      <c r="H206" s="211"/>
      <c r="I206" s="214"/>
      <c r="J206" s="225">
        <f>BK206</f>
        <v>0</v>
      </c>
      <c r="K206" s="211"/>
      <c r="L206" s="216"/>
      <c r="M206" s="217"/>
      <c r="N206" s="218"/>
      <c r="O206" s="218"/>
      <c r="P206" s="219">
        <f>SUM(P207:P208)</f>
        <v>0</v>
      </c>
      <c r="Q206" s="218"/>
      <c r="R206" s="219">
        <f>SUM(R207:R208)</f>
        <v>0</v>
      </c>
      <c r="S206" s="218"/>
      <c r="T206" s="220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1" t="s">
        <v>8</v>
      </c>
      <c r="AT206" s="222" t="s">
        <v>76</v>
      </c>
      <c r="AU206" s="222" t="s">
        <v>8</v>
      </c>
      <c r="AY206" s="221" t="s">
        <v>133</v>
      </c>
      <c r="BK206" s="223">
        <f>SUM(BK207:BK208)</f>
        <v>0</v>
      </c>
    </row>
    <row r="207" s="2" customFormat="1" ht="24.15" customHeight="1">
      <c r="A207" s="37"/>
      <c r="B207" s="38"/>
      <c r="C207" s="226" t="s">
        <v>442</v>
      </c>
      <c r="D207" s="226" t="s">
        <v>136</v>
      </c>
      <c r="E207" s="227" t="s">
        <v>688</v>
      </c>
      <c r="F207" s="228" t="s">
        <v>689</v>
      </c>
      <c r="G207" s="229" t="s">
        <v>226</v>
      </c>
      <c r="H207" s="230">
        <v>2</v>
      </c>
      <c r="I207" s="231"/>
      <c r="J207" s="232">
        <f>ROUND(I207*H207,0)</f>
        <v>0</v>
      </c>
      <c r="K207" s="233"/>
      <c r="L207" s="43"/>
      <c r="M207" s="234" t="s">
        <v>1</v>
      </c>
      <c r="N207" s="235" t="s">
        <v>42</v>
      </c>
      <c r="O207" s="90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148</v>
      </c>
      <c r="AT207" s="238" t="s">
        <v>136</v>
      </c>
      <c r="AU207" s="238" t="s">
        <v>81</v>
      </c>
      <c r="AY207" s="16" t="s">
        <v>133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</v>
      </c>
      <c r="BK207" s="239">
        <f>ROUND(I207*H207,0)</f>
        <v>0</v>
      </c>
      <c r="BL207" s="16" t="s">
        <v>148</v>
      </c>
      <c r="BM207" s="238" t="s">
        <v>690</v>
      </c>
    </row>
    <row r="208" s="2" customFormat="1" ht="37.8" customHeight="1">
      <c r="A208" s="37"/>
      <c r="B208" s="38"/>
      <c r="C208" s="272" t="s">
        <v>448</v>
      </c>
      <c r="D208" s="272" t="s">
        <v>130</v>
      </c>
      <c r="E208" s="273" t="s">
        <v>691</v>
      </c>
      <c r="F208" s="274" t="s">
        <v>692</v>
      </c>
      <c r="G208" s="275" t="s">
        <v>226</v>
      </c>
      <c r="H208" s="276">
        <v>2</v>
      </c>
      <c r="I208" s="277"/>
      <c r="J208" s="278">
        <f>ROUND(I208*H208,0)</f>
        <v>0</v>
      </c>
      <c r="K208" s="279"/>
      <c r="L208" s="280"/>
      <c r="M208" s="281" t="s">
        <v>1</v>
      </c>
      <c r="N208" s="282" t="s">
        <v>42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165</v>
      </c>
      <c r="AT208" s="238" t="s">
        <v>130</v>
      </c>
      <c r="AU208" s="238" t="s">
        <v>81</v>
      </c>
      <c r="AY208" s="16" t="s">
        <v>133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</v>
      </c>
      <c r="BK208" s="239">
        <f>ROUND(I208*H208,0)</f>
        <v>0</v>
      </c>
      <c r="BL208" s="16" t="s">
        <v>148</v>
      </c>
      <c r="BM208" s="238" t="s">
        <v>693</v>
      </c>
    </row>
    <row r="209" s="12" customFormat="1" ht="22.8" customHeight="1">
      <c r="A209" s="12"/>
      <c r="B209" s="210"/>
      <c r="C209" s="211"/>
      <c r="D209" s="212" t="s">
        <v>76</v>
      </c>
      <c r="E209" s="224" t="s">
        <v>173</v>
      </c>
      <c r="F209" s="224" t="s">
        <v>228</v>
      </c>
      <c r="G209" s="211"/>
      <c r="H209" s="211"/>
      <c r="I209" s="214"/>
      <c r="J209" s="225">
        <f>BK209</f>
        <v>0</v>
      </c>
      <c r="K209" s="211"/>
      <c r="L209" s="216"/>
      <c r="M209" s="217"/>
      <c r="N209" s="218"/>
      <c r="O209" s="218"/>
      <c r="P209" s="219">
        <f>SUM(P210:P221)</f>
        <v>0</v>
      </c>
      <c r="Q209" s="218"/>
      <c r="R209" s="219">
        <f>SUM(R210:R221)</f>
        <v>0</v>
      </c>
      <c r="S209" s="218"/>
      <c r="T209" s="220">
        <f>SUM(T210:T221)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1" t="s">
        <v>8</v>
      </c>
      <c r="AT209" s="222" t="s">
        <v>76</v>
      </c>
      <c r="AU209" s="222" t="s">
        <v>8</v>
      </c>
      <c r="AY209" s="221" t="s">
        <v>133</v>
      </c>
      <c r="BK209" s="223">
        <f>SUM(BK210:BK221)</f>
        <v>0</v>
      </c>
    </row>
    <row r="210" s="2" customFormat="1" ht="49.05" customHeight="1">
      <c r="A210" s="37"/>
      <c r="B210" s="38"/>
      <c r="C210" s="226" t="s">
        <v>454</v>
      </c>
      <c r="D210" s="226" t="s">
        <v>136</v>
      </c>
      <c r="E210" s="227" t="s">
        <v>694</v>
      </c>
      <c r="F210" s="228" t="s">
        <v>695</v>
      </c>
      <c r="G210" s="229" t="s">
        <v>235</v>
      </c>
      <c r="H210" s="230">
        <v>18.100000000000001</v>
      </c>
      <c r="I210" s="231"/>
      <c r="J210" s="232">
        <f>ROUND(I210*H210,0)</f>
        <v>0</v>
      </c>
      <c r="K210" s="233"/>
      <c r="L210" s="43"/>
      <c r="M210" s="234" t="s">
        <v>1</v>
      </c>
      <c r="N210" s="235" t="s">
        <v>42</v>
      </c>
      <c r="O210" s="90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148</v>
      </c>
      <c r="AT210" s="238" t="s">
        <v>136</v>
      </c>
      <c r="AU210" s="238" t="s">
        <v>81</v>
      </c>
      <c r="AY210" s="16" t="s">
        <v>133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</v>
      </c>
      <c r="BK210" s="239">
        <f>ROUND(I210*H210,0)</f>
        <v>0</v>
      </c>
      <c r="BL210" s="16" t="s">
        <v>148</v>
      </c>
      <c r="BM210" s="238" t="s">
        <v>696</v>
      </c>
    </row>
    <row r="211" s="13" customFormat="1">
      <c r="A211" s="13"/>
      <c r="B211" s="245"/>
      <c r="C211" s="246"/>
      <c r="D211" s="247" t="s">
        <v>220</v>
      </c>
      <c r="E211" s="248" t="s">
        <v>1</v>
      </c>
      <c r="F211" s="249" t="s">
        <v>697</v>
      </c>
      <c r="G211" s="246"/>
      <c r="H211" s="250">
        <v>18.100000000000001</v>
      </c>
      <c r="I211" s="251"/>
      <c r="J211" s="246"/>
      <c r="K211" s="246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220</v>
      </c>
      <c r="AU211" s="256" t="s">
        <v>81</v>
      </c>
      <c r="AV211" s="13" t="s">
        <v>81</v>
      </c>
      <c r="AW211" s="13" t="s">
        <v>33</v>
      </c>
      <c r="AX211" s="13" t="s">
        <v>77</v>
      </c>
      <c r="AY211" s="256" t="s">
        <v>133</v>
      </c>
    </row>
    <row r="212" s="14" customFormat="1">
      <c r="A212" s="14"/>
      <c r="B212" s="257"/>
      <c r="C212" s="258"/>
      <c r="D212" s="247" t="s">
        <v>220</v>
      </c>
      <c r="E212" s="259" t="s">
        <v>1</v>
      </c>
      <c r="F212" s="260" t="s">
        <v>222</v>
      </c>
      <c r="G212" s="258"/>
      <c r="H212" s="261">
        <v>18.100000000000001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7" t="s">
        <v>220</v>
      </c>
      <c r="AU212" s="267" t="s">
        <v>81</v>
      </c>
      <c r="AV212" s="14" t="s">
        <v>148</v>
      </c>
      <c r="AW212" s="14" t="s">
        <v>33</v>
      </c>
      <c r="AX212" s="14" t="s">
        <v>8</v>
      </c>
      <c r="AY212" s="267" t="s">
        <v>133</v>
      </c>
    </row>
    <row r="213" s="2" customFormat="1" ht="14.4" customHeight="1">
      <c r="A213" s="37"/>
      <c r="B213" s="38"/>
      <c r="C213" s="272" t="s">
        <v>458</v>
      </c>
      <c r="D213" s="272" t="s">
        <v>130</v>
      </c>
      <c r="E213" s="273" t="s">
        <v>698</v>
      </c>
      <c r="F213" s="274" t="s">
        <v>699</v>
      </c>
      <c r="G213" s="275" t="s">
        <v>235</v>
      </c>
      <c r="H213" s="276">
        <v>19.004999999999999</v>
      </c>
      <c r="I213" s="277"/>
      <c r="J213" s="278">
        <f>ROUND(I213*H213,0)</f>
        <v>0</v>
      </c>
      <c r="K213" s="279"/>
      <c r="L213" s="280"/>
      <c r="M213" s="281" t="s">
        <v>1</v>
      </c>
      <c r="N213" s="282" t="s">
        <v>42</v>
      </c>
      <c r="O213" s="90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165</v>
      </c>
      <c r="AT213" s="238" t="s">
        <v>130</v>
      </c>
      <c r="AU213" s="238" t="s">
        <v>81</v>
      </c>
      <c r="AY213" s="16" t="s">
        <v>133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</v>
      </c>
      <c r="BK213" s="239">
        <f>ROUND(I213*H213,0)</f>
        <v>0</v>
      </c>
      <c r="BL213" s="16" t="s">
        <v>148</v>
      </c>
      <c r="BM213" s="238" t="s">
        <v>700</v>
      </c>
    </row>
    <row r="214" s="13" customFormat="1">
      <c r="A214" s="13"/>
      <c r="B214" s="245"/>
      <c r="C214" s="246"/>
      <c r="D214" s="247" t="s">
        <v>220</v>
      </c>
      <c r="E214" s="248" t="s">
        <v>1</v>
      </c>
      <c r="F214" s="249" t="s">
        <v>701</v>
      </c>
      <c r="G214" s="246"/>
      <c r="H214" s="250">
        <v>19.004999999999999</v>
      </c>
      <c r="I214" s="251"/>
      <c r="J214" s="246"/>
      <c r="K214" s="246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220</v>
      </c>
      <c r="AU214" s="256" t="s">
        <v>81</v>
      </c>
      <c r="AV214" s="13" t="s">
        <v>81</v>
      </c>
      <c r="AW214" s="13" t="s">
        <v>33</v>
      </c>
      <c r="AX214" s="13" t="s">
        <v>77</v>
      </c>
      <c r="AY214" s="256" t="s">
        <v>133</v>
      </c>
    </row>
    <row r="215" s="14" customFormat="1">
      <c r="A215" s="14"/>
      <c r="B215" s="257"/>
      <c r="C215" s="258"/>
      <c r="D215" s="247" t="s">
        <v>220</v>
      </c>
      <c r="E215" s="259" t="s">
        <v>1</v>
      </c>
      <c r="F215" s="260" t="s">
        <v>222</v>
      </c>
      <c r="G215" s="258"/>
      <c r="H215" s="261">
        <v>19.004999999999999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7" t="s">
        <v>220</v>
      </c>
      <c r="AU215" s="267" t="s">
        <v>81</v>
      </c>
      <c r="AV215" s="14" t="s">
        <v>148</v>
      </c>
      <c r="AW215" s="14" t="s">
        <v>33</v>
      </c>
      <c r="AX215" s="14" t="s">
        <v>8</v>
      </c>
      <c r="AY215" s="267" t="s">
        <v>133</v>
      </c>
    </row>
    <row r="216" s="2" customFormat="1" ht="24.15" customHeight="1">
      <c r="A216" s="37"/>
      <c r="B216" s="38"/>
      <c r="C216" s="226" t="s">
        <v>462</v>
      </c>
      <c r="D216" s="226" t="s">
        <v>136</v>
      </c>
      <c r="E216" s="227" t="s">
        <v>702</v>
      </c>
      <c r="F216" s="228" t="s">
        <v>703</v>
      </c>
      <c r="G216" s="229" t="s">
        <v>376</v>
      </c>
      <c r="H216" s="230">
        <v>0.18099999999999999</v>
      </c>
      <c r="I216" s="231"/>
      <c r="J216" s="232">
        <f>ROUND(I216*H216,0)</f>
        <v>0</v>
      </c>
      <c r="K216" s="233"/>
      <c r="L216" s="43"/>
      <c r="M216" s="234" t="s">
        <v>1</v>
      </c>
      <c r="N216" s="235" t="s">
        <v>42</v>
      </c>
      <c r="O216" s="90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148</v>
      </c>
      <c r="AT216" s="238" t="s">
        <v>136</v>
      </c>
      <c r="AU216" s="238" t="s">
        <v>81</v>
      </c>
      <c r="AY216" s="16" t="s">
        <v>133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</v>
      </c>
      <c r="BK216" s="239">
        <f>ROUND(I216*H216,0)</f>
        <v>0</v>
      </c>
      <c r="BL216" s="16" t="s">
        <v>148</v>
      </c>
      <c r="BM216" s="238" t="s">
        <v>704</v>
      </c>
    </row>
    <row r="217" s="13" customFormat="1">
      <c r="A217" s="13"/>
      <c r="B217" s="245"/>
      <c r="C217" s="246"/>
      <c r="D217" s="247" t="s">
        <v>220</v>
      </c>
      <c r="E217" s="248" t="s">
        <v>1</v>
      </c>
      <c r="F217" s="249" t="s">
        <v>705</v>
      </c>
      <c r="G217" s="246"/>
      <c r="H217" s="250">
        <v>0.18099999999999999</v>
      </c>
      <c r="I217" s="251"/>
      <c r="J217" s="246"/>
      <c r="K217" s="246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220</v>
      </c>
      <c r="AU217" s="256" t="s">
        <v>81</v>
      </c>
      <c r="AV217" s="13" t="s">
        <v>81</v>
      </c>
      <c r="AW217" s="13" t="s">
        <v>33</v>
      </c>
      <c r="AX217" s="13" t="s">
        <v>77</v>
      </c>
      <c r="AY217" s="256" t="s">
        <v>133</v>
      </c>
    </row>
    <row r="218" s="14" customFormat="1">
      <c r="A218" s="14"/>
      <c r="B218" s="257"/>
      <c r="C218" s="258"/>
      <c r="D218" s="247" t="s">
        <v>220</v>
      </c>
      <c r="E218" s="259" t="s">
        <v>1</v>
      </c>
      <c r="F218" s="260" t="s">
        <v>222</v>
      </c>
      <c r="G218" s="258"/>
      <c r="H218" s="261">
        <v>0.18099999999999999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7" t="s">
        <v>220</v>
      </c>
      <c r="AU218" s="267" t="s">
        <v>81</v>
      </c>
      <c r="AV218" s="14" t="s">
        <v>148</v>
      </c>
      <c r="AW218" s="14" t="s">
        <v>33</v>
      </c>
      <c r="AX218" s="14" t="s">
        <v>8</v>
      </c>
      <c r="AY218" s="267" t="s">
        <v>133</v>
      </c>
    </row>
    <row r="219" s="2" customFormat="1" ht="24.15" customHeight="1">
      <c r="A219" s="37"/>
      <c r="B219" s="38"/>
      <c r="C219" s="226" t="s">
        <v>466</v>
      </c>
      <c r="D219" s="226" t="s">
        <v>136</v>
      </c>
      <c r="E219" s="227" t="s">
        <v>706</v>
      </c>
      <c r="F219" s="228" t="s">
        <v>707</v>
      </c>
      <c r="G219" s="229" t="s">
        <v>218</v>
      </c>
      <c r="H219" s="230">
        <v>8.75</v>
      </c>
      <c r="I219" s="231"/>
      <c r="J219" s="232">
        <f>ROUND(I219*H219,0)</f>
        <v>0</v>
      </c>
      <c r="K219" s="233"/>
      <c r="L219" s="43"/>
      <c r="M219" s="234" t="s">
        <v>1</v>
      </c>
      <c r="N219" s="235" t="s">
        <v>42</v>
      </c>
      <c r="O219" s="90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148</v>
      </c>
      <c r="AT219" s="238" t="s">
        <v>136</v>
      </c>
      <c r="AU219" s="238" t="s">
        <v>81</v>
      </c>
      <c r="AY219" s="16" t="s">
        <v>133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</v>
      </c>
      <c r="BK219" s="239">
        <f>ROUND(I219*H219,0)</f>
        <v>0</v>
      </c>
      <c r="BL219" s="16" t="s">
        <v>148</v>
      </c>
      <c r="BM219" s="238" t="s">
        <v>708</v>
      </c>
    </row>
    <row r="220" s="13" customFormat="1">
      <c r="A220" s="13"/>
      <c r="B220" s="245"/>
      <c r="C220" s="246"/>
      <c r="D220" s="247" t="s">
        <v>220</v>
      </c>
      <c r="E220" s="248" t="s">
        <v>1</v>
      </c>
      <c r="F220" s="249" t="s">
        <v>709</v>
      </c>
      <c r="G220" s="246"/>
      <c r="H220" s="250">
        <v>8.75</v>
      </c>
      <c r="I220" s="251"/>
      <c r="J220" s="246"/>
      <c r="K220" s="246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220</v>
      </c>
      <c r="AU220" s="256" t="s">
        <v>81</v>
      </c>
      <c r="AV220" s="13" t="s">
        <v>81</v>
      </c>
      <c r="AW220" s="13" t="s">
        <v>33</v>
      </c>
      <c r="AX220" s="13" t="s">
        <v>77</v>
      </c>
      <c r="AY220" s="256" t="s">
        <v>133</v>
      </c>
    </row>
    <row r="221" s="14" customFormat="1">
      <c r="A221" s="14"/>
      <c r="B221" s="257"/>
      <c r="C221" s="258"/>
      <c r="D221" s="247" t="s">
        <v>220</v>
      </c>
      <c r="E221" s="259" t="s">
        <v>1</v>
      </c>
      <c r="F221" s="260" t="s">
        <v>222</v>
      </c>
      <c r="G221" s="258"/>
      <c r="H221" s="261">
        <v>8.75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7" t="s">
        <v>220</v>
      </c>
      <c r="AU221" s="267" t="s">
        <v>81</v>
      </c>
      <c r="AV221" s="14" t="s">
        <v>148</v>
      </c>
      <c r="AW221" s="14" t="s">
        <v>33</v>
      </c>
      <c r="AX221" s="14" t="s">
        <v>8</v>
      </c>
      <c r="AY221" s="267" t="s">
        <v>133</v>
      </c>
    </row>
    <row r="222" s="12" customFormat="1" ht="22.8" customHeight="1">
      <c r="A222" s="12"/>
      <c r="B222" s="210"/>
      <c r="C222" s="211"/>
      <c r="D222" s="212" t="s">
        <v>76</v>
      </c>
      <c r="E222" s="224" t="s">
        <v>432</v>
      </c>
      <c r="F222" s="224" t="s">
        <v>433</v>
      </c>
      <c r="G222" s="211"/>
      <c r="H222" s="211"/>
      <c r="I222" s="214"/>
      <c r="J222" s="225">
        <f>BK222</f>
        <v>0</v>
      </c>
      <c r="K222" s="211"/>
      <c r="L222" s="216"/>
      <c r="M222" s="217"/>
      <c r="N222" s="218"/>
      <c r="O222" s="218"/>
      <c r="P222" s="219">
        <f>P223</f>
        <v>0</v>
      </c>
      <c r="Q222" s="218"/>
      <c r="R222" s="219">
        <f>R223</f>
        <v>0</v>
      </c>
      <c r="S222" s="218"/>
      <c r="T222" s="220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1" t="s">
        <v>8</v>
      </c>
      <c r="AT222" s="222" t="s">
        <v>76</v>
      </c>
      <c r="AU222" s="222" t="s">
        <v>8</v>
      </c>
      <c r="AY222" s="221" t="s">
        <v>133</v>
      </c>
      <c r="BK222" s="223">
        <f>BK223</f>
        <v>0</v>
      </c>
    </row>
    <row r="223" s="2" customFormat="1" ht="37.8" customHeight="1">
      <c r="A223" s="37"/>
      <c r="B223" s="38"/>
      <c r="C223" s="226" t="s">
        <v>470</v>
      </c>
      <c r="D223" s="226" t="s">
        <v>136</v>
      </c>
      <c r="E223" s="227" t="s">
        <v>710</v>
      </c>
      <c r="F223" s="228" t="s">
        <v>711</v>
      </c>
      <c r="G223" s="229" t="s">
        <v>255</v>
      </c>
      <c r="H223" s="230">
        <v>19.503</v>
      </c>
      <c r="I223" s="231"/>
      <c r="J223" s="232">
        <f>ROUND(I223*H223,0)</f>
        <v>0</v>
      </c>
      <c r="K223" s="233"/>
      <c r="L223" s="43"/>
      <c r="M223" s="234" t="s">
        <v>1</v>
      </c>
      <c r="N223" s="235" t="s">
        <v>42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148</v>
      </c>
      <c r="AT223" s="238" t="s">
        <v>136</v>
      </c>
      <c r="AU223" s="238" t="s">
        <v>81</v>
      </c>
      <c r="AY223" s="16" t="s">
        <v>133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</v>
      </c>
      <c r="BK223" s="239">
        <f>ROUND(I223*H223,0)</f>
        <v>0</v>
      </c>
      <c r="BL223" s="16" t="s">
        <v>148</v>
      </c>
      <c r="BM223" s="238" t="s">
        <v>712</v>
      </c>
    </row>
    <row r="224" s="12" customFormat="1" ht="25.92" customHeight="1">
      <c r="A224" s="12"/>
      <c r="B224" s="210"/>
      <c r="C224" s="211"/>
      <c r="D224" s="212" t="s">
        <v>76</v>
      </c>
      <c r="E224" s="213" t="s">
        <v>278</v>
      </c>
      <c r="F224" s="213" t="s">
        <v>279</v>
      </c>
      <c r="G224" s="211"/>
      <c r="H224" s="211"/>
      <c r="I224" s="214"/>
      <c r="J224" s="215">
        <f>BK224</f>
        <v>0</v>
      </c>
      <c r="K224" s="211"/>
      <c r="L224" s="216"/>
      <c r="M224" s="217"/>
      <c r="N224" s="218"/>
      <c r="O224" s="218"/>
      <c r="P224" s="219">
        <f>P225</f>
        <v>0</v>
      </c>
      <c r="Q224" s="218"/>
      <c r="R224" s="219">
        <f>R225</f>
        <v>0</v>
      </c>
      <c r="S224" s="218"/>
      <c r="T224" s="220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1" t="s">
        <v>81</v>
      </c>
      <c r="AT224" s="222" t="s">
        <v>76</v>
      </c>
      <c r="AU224" s="222" t="s">
        <v>77</v>
      </c>
      <c r="AY224" s="221" t="s">
        <v>133</v>
      </c>
      <c r="BK224" s="223">
        <f>BK225</f>
        <v>0</v>
      </c>
    </row>
    <row r="225" s="12" customFormat="1" ht="22.8" customHeight="1">
      <c r="A225" s="12"/>
      <c r="B225" s="210"/>
      <c r="C225" s="211"/>
      <c r="D225" s="212" t="s">
        <v>76</v>
      </c>
      <c r="E225" s="224" t="s">
        <v>297</v>
      </c>
      <c r="F225" s="224" t="s">
        <v>298</v>
      </c>
      <c r="G225" s="211"/>
      <c r="H225" s="211"/>
      <c r="I225" s="214"/>
      <c r="J225" s="225">
        <f>BK225</f>
        <v>0</v>
      </c>
      <c r="K225" s="211"/>
      <c r="L225" s="216"/>
      <c r="M225" s="217"/>
      <c r="N225" s="218"/>
      <c r="O225" s="218"/>
      <c r="P225" s="219">
        <f>SUM(P226:P235)</f>
        <v>0</v>
      </c>
      <c r="Q225" s="218"/>
      <c r="R225" s="219">
        <f>SUM(R226:R235)</f>
        <v>0</v>
      </c>
      <c r="S225" s="218"/>
      <c r="T225" s="220">
        <f>SUM(T226:T235)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81</v>
      </c>
      <c r="AT225" s="222" t="s">
        <v>76</v>
      </c>
      <c r="AU225" s="222" t="s">
        <v>8</v>
      </c>
      <c r="AY225" s="221" t="s">
        <v>133</v>
      </c>
      <c r="BK225" s="223">
        <f>SUM(BK226:BK235)</f>
        <v>0</v>
      </c>
    </row>
    <row r="226" s="2" customFormat="1" ht="37.8" customHeight="1">
      <c r="A226" s="37"/>
      <c r="B226" s="38"/>
      <c r="C226" s="226" t="s">
        <v>474</v>
      </c>
      <c r="D226" s="226" t="s">
        <v>136</v>
      </c>
      <c r="E226" s="227" t="s">
        <v>713</v>
      </c>
      <c r="F226" s="228" t="s">
        <v>714</v>
      </c>
      <c r="G226" s="229" t="s">
        <v>218</v>
      </c>
      <c r="H226" s="230">
        <v>108.836</v>
      </c>
      <c r="I226" s="231"/>
      <c r="J226" s="232">
        <f>ROUND(I226*H226,0)</f>
        <v>0</v>
      </c>
      <c r="K226" s="233"/>
      <c r="L226" s="43"/>
      <c r="M226" s="234" t="s">
        <v>1</v>
      </c>
      <c r="N226" s="235" t="s">
        <v>42</v>
      </c>
      <c r="O226" s="90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284</v>
      </c>
      <c r="AT226" s="238" t="s">
        <v>136</v>
      </c>
      <c r="AU226" s="238" t="s">
        <v>81</v>
      </c>
      <c r="AY226" s="16" t="s">
        <v>133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</v>
      </c>
      <c r="BK226" s="239">
        <f>ROUND(I226*H226,0)</f>
        <v>0</v>
      </c>
      <c r="BL226" s="16" t="s">
        <v>284</v>
      </c>
      <c r="BM226" s="238" t="s">
        <v>715</v>
      </c>
    </row>
    <row r="227" s="13" customFormat="1">
      <c r="A227" s="13"/>
      <c r="B227" s="245"/>
      <c r="C227" s="246"/>
      <c r="D227" s="247" t="s">
        <v>220</v>
      </c>
      <c r="E227" s="248" t="s">
        <v>1</v>
      </c>
      <c r="F227" s="249" t="s">
        <v>716</v>
      </c>
      <c r="G227" s="246"/>
      <c r="H227" s="250">
        <v>108.836</v>
      </c>
      <c r="I227" s="251"/>
      <c r="J227" s="246"/>
      <c r="K227" s="246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220</v>
      </c>
      <c r="AU227" s="256" t="s">
        <v>81</v>
      </c>
      <c r="AV227" s="13" t="s">
        <v>81</v>
      </c>
      <c r="AW227" s="13" t="s">
        <v>33</v>
      </c>
      <c r="AX227" s="13" t="s">
        <v>77</v>
      </c>
      <c r="AY227" s="256" t="s">
        <v>133</v>
      </c>
    </row>
    <row r="228" s="14" customFormat="1">
      <c r="A228" s="14"/>
      <c r="B228" s="257"/>
      <c r="C228" s="258"/>
      <c r="D228" s="247" t="s">
        <v>220</v>
      </c>
      <c r="E228" s="259" t="s">
        <v>1</v>
      </c>
      <c r="F228" s="260" t="s">
        <v>222</v>
      </c>
      <c r="G228" s="258"/>
      <c r="H228" s="261">
        <v>108.836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7" t="s">
        <v>220</v>
      </c>
      <c r="AU228" s="267" t="s">
        <v>81</v>
      </c>
      <c r="AV228" s="14" t="s">
        <v>148</v>
      </c>
      <c r="AW228" s="14" t="s">
        <v>33</v>
      </c>
      <c r="AX228" s="14" t="s">
        <v>8</v>
      </c>
      <c r="AY228" s="267" t="s">
        <v>133</v>
      </c>
    </row>
    <row r="229" s="2" customFormat="1" ht="24.15" customHeight="1">
      <c r="A229" s="37"/>
      <c r="B229" s="38"/>
      <c r="C229" s="226" t="s">
        <v>478</v>
      </c>
      <c r="D229" s="226" t="s">
        <v>136</v>
      </c>
      <c r="E229" s="227" t="s">
        <v>717</v>
      </c>
      <c r="F229" s="228" t="s">
        <v>718</v>
      </c>
      <c r="G229" s="229" t="s">
        <v>218</v>
      </c>
      <c r="H229" s="230">
        <v>108.836</v>
      </c>
      <c r="I229" s="231"/>
      <c r="J229" s="232">
        <f>ROUND(I229*H229,0)</f>
        <v>0</v>
      </c>
      <c r="K229" s="233"/>
      <c r="L229" s="43"/>
      <c r="M229" s="234" t="s">
        <v>1</v>
      </c>
      <c r="N229" s="235" t="s">
        <v>42</v>
      </c>
      <c r="O229" s="90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284</v>
      </c>
      <c r="AT229" s="238" t="s">
        <v>136</v>
      </c>
      <c r="AU229" s="238" t="s">
        <v>81</v>
      </c>
      <c r="AY229" s="16" t="s">
        <v>133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</v>
      </c>
      <c r="BK229" s="239">
        <f>ROUND(I229*H229,0)</f>
        <v>0</v>
      </c>
      <c r="BL229" s="16" t="s">
        <v>284</v>
      </c>
      <c r="BM229" s="238" t="s">
        <v>719</v>
      </c>
    </row>
    <row r="230" s="13" customFormat="1">
      <c r="A230" s="13"/>
      <c r="B230" s="245"/>
      <c r="C230" s="246"/>
      <c r="D230" s="247" t="s">
        <v>220</v>
      </c>
      <c r="E230" s="248" t="s">
        <v>1</v>
      </c>
      <c r="F230" s="249" t="s">
        <v>720</v>
      </c>
      <c r="G230" s="246"/>
      <c r="H230" s="250">
        <v>50.335999999999999</v>
      </c>
      <c r="I230" s="251"/>
      <c r="J230" s="246"/>
      <c r="K230" s="246"/>
      <c r="L230" s="252"/>
      <c r="M230" s="253"/>
      <c r="N230" s="254"/>
      <c r="O230" s="254"/>
      <c r="P230" s="254"/>
      <c r="Q230" s="254"/>
      <c r="R230" s="254"/>
      <c r="S230" s="254"/>
      <c r="T230" s="25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6" t="s">
        <v>220</v>
      </c>
      <c r="AU230" s="256" t="s">
        <v>81</v>
      </c>
      <c r="AV230" s="13" t="s">
        <v>81</v>
      </c>
      <c r="AW230" s="13" t="s">
        <v>33</v>
      </c>
      <c r="AX230" s="13" t="s">
        <v>77</v>
      </c>
      <c r="AY230" s="256" t="s">
        <v>133</v>
      </c>
    </row>
    <row r="231" s="13" customFormat="1">
      <c r="A231" s="13"/>
      <c r="B231" s="245"/>
      <c r="C231" s="246"/>
      <c r="D231" s="247" t="s">
        <v>220</v>
      </c>
      <c r="E231" s="248" t="s">
        <v>1</v>
      </c>
      <c r="F231" s="249" t="s">
        <v>721</v>
      </c>
      <c r="G231" s="246"/>
      <c r="H231" s="250">
        <v>58.5</v>
      </c>
      <c r="I231" s="251"/>
      <c r="J231" s="246"/>
      <c r="K231" s="246"/>
      <c r="L231" s="252"/>
      <c r="M231" s="253"/>
      <c r="N231" s="254"/>
      <c r="O231" s="254"/>
      <c r="P231" s="254"/>
      <c r="Q231" s="254"/>
      <c r="R231" s="254"/>
      <c r="S231" s="254"/>
      <c r="T231" s="25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6" t="s">
        <v>220</v>
      </c>
      <c r="AU231" s="256" t="s">
        <v>81</v>
      </c>
      <c r="AV231" s="13" t="s">
        <v>81</v>
      </c>
      <c r="AW231" s="13" t="s">
        <v>33</v>
      </c>
      <c r="AX231" s="13" t="s">
        <v>77</v>
      </c>
      <c r="AY231" s="256" t="s">
        <v>133</v>
      </c>
    </row>
    <row r="232" s="14" customFormat="1">
      <c r="A232" s="14"/>
      <c r="B232" s="257"/>
      <c r="C232" s="258"/>
      <c r="D232" s="247" t="s">
        <v>220</v>
      </c>
      <c r="E232" s="259" t="s">
        <v>1</v>
      </c>
      <c r="F232" s="260" t="s">
        <v>222</v>
      </c>
      <c r="G232" s="258"/>
      <c r="H232" s="261">
        <v>108.836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7" t="s">
        <v>220</v>
      </c>
      <c r="AU232" s="267" t="s">
        <v>81</v>
      </c>
      <c r="AV232" s="14" t="s">
        <v>148</v>
      </c>
      <c r="AW232" s="14" t="s">
        <v>33</v>
      </c>
      <c r="AX232" s="14" t="s">
        <v>8</v>
      </c>
      <c r="AY232" s="267" t="s">
        <v>133</v>
      </c>
    </row>
    <row r="233" s="2" customFormat="1" ht="24.15" customHeight="1">
      <c r="A233" s="37"/>
      <c r="B233" s="38"/>
      <c r="C233" s="226" t="s">
        <v>484</v>
      </c>
      <c r="D233" s="226" t="s">
        <v>136</v>
      </c>
      <c r="E233" s="227" t="s">
        <v>722</v>
      </c>
      <c r="F233" s="228" t="s">
        <v>723</v>
      </c>
      <c r="G233" s="229" t="s">
        <v>218</v>
      </c>
      <c r="H233" s="230">
        <v>108.836</v>
      </c>
      <c r="I233" s="231"/>
      <c r="J233" s="232">
        <f>ROUND(I233*H233,0)</f>
        <v>0</v>
      </c>
      <c r="K233" s="233"/>
      <c r="L233" s="43"/>
      <c r="M233" s="234" t="s">
        <v>1</v>
      </c>
      <c r="N233" s="235" t="s">
        <v>42</v>
      </c>
      <c r="O233" s="90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284</v>
      </c>
      <c r="AT233" s="238" t="s">
        <v>136</v>
      </c>
      <c r="AU233" s="238" t="s">
        <v>81</v>
      </c>
      <c r="AY233" s="16" t="s">
        <v>133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</v>
      </c>
      <c r="BK233" s="239">
        <f>ROUND(I233*H233,0)</f>
        <v>0</v>
      </c>
      <c r="BL233" s="16" t="s">
        <v>284</v>
      </c>
      <c r="BM233" s="238" t="s">
        <v>724</v>
      </c>
    </row>
    <row r="234" s="13" customFormat="1">
      <c r="A234" s="13"/>
      <c r="B234" s="245"/>
      <c r="C234" s="246"/>
      <c r="D234" s="247" t="s">
        <v>220</v>
      </c>
      <c r="E234" s="248" t="s">
        <v>1</v>
      </c>
      <c r="F234" s="249" t="s">
        <v>716</v>
      </c>
      <c r="G234" s="246"/>
      <c r="H234" s="250">
        <v>108.836</v>
      </c>
      <c r="I234" s="251"/>
      <c r="J234" s="246"/>
      <c r="K234" s="246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220</v>
      </c>
      <c r="AU234" s="256" t="s">
        <v>81</v>
      </c>
      <c r="AV234" s="13" t="s">
        <v>81</v>
      </c>
      <c r="AW234" s="13" t="s">
        <v>33</v>
      </c>
      <c r="AX234" s="13" t="s">
        <v>77</v>
      </c>
      <c r="AY234" s="256" t="s">
        <v>133</v>
      </c>
    </row>
    <row r="235" s="14" customFormat="1">
      <c r="A235" s="14"/>
      <c r="B235" s="257"/>
      <c r="C235" s="258"/>
      <c r="D235" s="247" t="s">
        <v>220</v>
      </c>
      <c r="E235" s="259" t="s">
        <v>1</v>
      </c>
      <c r="F235" s="260" t="s">
        <v>222</v>
      </c>
      <c r="G235" s="258"/>
      <c r="H235" s="261">
        <v>108.836</v>
      </c>
      <c r="I235" s="262"/>
      <c r="J235" s="258"/>
      <c r="K235" s="258"/>
      <c r="L235" s="263"/>
      <c r="M235" s="268"/>
      <c r="N235" s="269"/>
      <c r="O235" s="269"/>
      <c r="P235" s="269"/>
      <c r="Q235" s="269"/>
      <c r="R235" s="269"/>
      <c r="S235" s="269"/>
      <c r="T235" s="27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7" t="s">
        <v>220</v>
      </c>
      <c r="AU235" s="267" t="s">
        <v>81</v>
      </c>
      <c r="AV235" s="14" t="s">
        <v>148</v>
      </c>
      <c r="AW235" s="14" t="s">
        <v>33</v>
      </c>
      <c r="AX235" s="14" t="s">
        <v>8</v>
      </c>
      <c r="AY235" s="267" t="s">
        <v>133</v>
      </c>
    </row>
    <row r="236" s="2" customFormat="1" ht="6.96" customHeight="1">
      <c r="A236" s="37"/>
      <c r="B236" s="65"/>
      <c r="C236" s="66"/>
      <c r="D236" s="66"/>
      <c r="E236" s="66"/>
      <c r="F236" s="66"/>
      <c r="G236" s="66"/>
      <c r="H236" s="66"/>
      <c r="I236" s="66"/>
      <c r="J236" s="66"/>
      <c r="K236" s="66"/>
      <c r="L236" s="43"/>
      <c r="M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</row>
  </sheetData>
  <sheetProtection sheet="1" autoFilter="0" formatColumns="0" formatRows="0" objects="1" scenarios="1" spinCount="100000" saltValue="cmbfFh3fFlazcsdQyuVvWQ839YqFWD3r3RmvIedp1FIsdK/lfiwKYna96/QSv1j8qp23QVfRGoRwe93slve24w==" hashValue="qUQwO0P30KdbSoBAe3ThxWxXYDzCypBlY9Jk/eCOnxdaxMucSLQ/eQJyFPYrKSmg/i/PwScAbVNY0KT+PiStWg==" algorithmName="SHA-512" password="CC35"/>
  <autoFilter ref="C130:K2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81</v>
      </c>
    </row>
    <row r="4" s="1" customFormat="1" ht="24.96" customHeight="1">
      <c r="B4" s="19"/>
      <c r="D4" s="147" t="s">
        <v>103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ČS Moravanský - stavební úpravy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725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19</v>
      </c>
      <c r="E11" s="37"/>
      <c r="F11" s="140" t="s">
        <v>1</v>
      </c>
      <c r="G11" s="37"/>
      <c r="H11" s="37"/>
      <c r="I11" s="149" t="s">
        <v>20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21</v>
      </c>
      <c r="E12" s="37"/>
      <c r="F12" s="140" t="s">
        <v>22</v>
      </c>
      <c r="G12" s="37"/>
      <c r="H12" s="37"/>
      <c r="I12" s="149" t="s">
        <v>23</v>
      </c>
      <c r="J12" s="152" t="str">
        <f>'Rekapitulace stavby'!AN8</f>
        <v>27. 4. 2021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25</v>
      </c>
      <c r="E14" s="37"/>
      <c r="F14" s="37"/>
      <c r="G14" s="37"/>
      <c r="H14" s="37"/>
      <c r="I14" s="149" t="s">
        <v>26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29</v>
      </c>
      <c r="E17" s="37"/>
      <c r="F17" s="37"/>
      <c r="G17" s="37"/>
      <c r="H17" s="37"/>
      <c r="I17" s="14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31</v>
      </c>
      <c r="E20" s="37"/>
      <c r="F20" s="37"/>
      <c r="G20" s="37"/>
      <c r="H20" s="37"/>
      <c r="I20" s="149" t="s">
        <v>26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32</v>
      </c>
      <c r="F21" s="37"/>
      <c r="G21" s="37"/>
      <c r="H21" s="37"/>
      <c r="I21" s="149" t="s">
        <v>28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35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37</v>
      </c>
      <c r="E30" s="37"/>
      <c r="F30" s="37"/>
      <c r="G30" s="37"/>
      <c r="H30" s="37"/>
      <c r="I30" s="37"/>
      <c r="J30" s="159">
        <f>ROUND(J122,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39</v>
      </c>
      <c r="G32" s="37"/>
      <c r="H32" s="37"/>
      <c r="I32" s="160" t="s">
        <v>38</v>
      </c>
      <c r="J32" s="160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41</v>
      </c>
      <c r="E33" s="149" t="s">
        <v>42</v>
      </c>
      <c r="F33" s="162">
        <f>ROUND((SUM(BE122:BE146)),  0)</f>
        <v>0</v>
      </c>
      <c r="G33" s="37"/>
      <c r="H33" s="37"/>
      <c r="I33" s="163">
        <v>0.20999999999999999</v>
      </c>
      <c r="J33" s="162">
        <f>ROUND(((SUM(BE122:BE146))*I33),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43</v>
      </c>
      <c r="F34" s="162">
        <f>ROUND((SUM(BF122:BF146)),  0)</f>
        <v>0</v>
      </c>
      <c r="G34" s="37"/>
      <c r="H34" s="37"/>
      <c r="I34" s="163">
        <v>0.14999999999999999</v>
      </c>
      <c r="J34" s="162">
        <f>ROUND(((SUM(BF122:BF146))*I34),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44</v>
      </c>
      <c r="F35" s="162">
        <f>ROUND((SUM(BG122:BG146)),  0)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ROUND((SUM(BH122:BH146)),  0)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ROUND((SUM(BI122:BI146)),  0)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ČS Moravanský - stavební úpravy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ON -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Moravanský</v>
      </c>
      <c r="G89" s="39"/>
      <c r="H89" s="39"/>
      <c r="I89" s="31" t="s">
        <v>23</v>
      </c>
      <c r="J89" s="78" t="str">
        <f>IF(J12="","",J12)</f>
        <v>27. 4. 2021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VaK Pardubice, a.s.</v>
      </c>
      <c r="G91" s="39"/>
      <c r="H91" s="39"/>
      <c r="I91" s="31" t="s">
        <v>31</v>
      </c>
      <c r="J91" s="35" t="str">
        <f>E21</f>
        <v xml:space="preserve"> AKVOPRO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107</v>
      </c>
      <c r="D94" s="184"/>
      <c r="E94" s="184"/>
      <c r="F94" s="184"/>
      <c r="G94" s="184"/>
      <c r="H94" s="184"/>
      <c r="I94" s="184"/>
      <c r="J94" s="185" t="s">
        <v>108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109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87"/>
      <c r="C97" s="188"/>
      <c r="D97" s="189" t="s">
        <v>111</v>
      </c>
      <c r="E97" s="190"/>
      <c r="F97" s="190"/>
      <c r="G97" s="190"/>
      <c r="H97" s="190"/>
      <c r="I97" s="190"/>
      <c r="J97" s="191">
        <f>J123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112</v>
      </c>
      <c r="E98" s="195"/>
      <c r="F98" s="195"/>
      <c r="G98" s="195"/>
      <c r="H98" s="195"/>
      <c r="I98" s="195"/>
      <c r="J98" s="196">
        <f>J124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726</v>
      </c>
      <c r="E99" s="195"/>
      <c r="F99" s="195"/>
      <c r="G99" s="195"/>
      <c r="H99" s="195"/>
      <c r="I99" s="195"/>
      <c r="J99" s="196">
        <f>J133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93"/>
      <c r="C100" s="132"/>
      <c r="D100" s="194" t="s">
        <v>727</v>
      </c>
      <c r="E100" s="195"/>
      <c r="F100" s="195"/>
      <c r="G100" s="195"/>
      <c r="H100" s="195"/>
      <c r="I100" s="195"/>
      <c r="J100" s="196">
        <f>J134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3"/>
      <c r="C101" s="132"/>
      <c r="D101" s="194" t="s">
        <v>728</v>
      </c>
      <c r="E101" s="195"/>
      <c r="F101" s="195"/>
      <c r="G101" s="195"/>
      <c r="H101" s="195"/>
      <c r="I101" s="195"/>
      <c r="J101" s="196">
        <f>J138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3"/>
      <c r="C102" s="132"/>
      <c r="D102" s="194" t="s">
        <v>729</v>
      </c>
      <c r="E102" s="195"/>
      <c r="F102" s="195"/>
      <c r="G102" s="195"/>
      <c r="H102" s="195"/>
      <c r="I102" s="195"/>
      <c r="J102" s="196">
        <f>J145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117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ČS Moravanský - stavební úpravy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ON - Ostatní náklady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 xml:space="preserve"> Moravanský</v>
      </c>
      <c r="G116" s="39"/>
      <c r="H116" s="39"/>
      <c r="I116" s="31" t="s">
        <v>23</v>
      </c>
      <c r="J116" s="78" t="str">
        <f>IF(J12="","",J12)</f>
        <v>27. 4. 2021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 xml:space="preserve"> VaK Pardubice, a.s.</v>
      </c>
      <c r="G118" s="39"/>
      <c r="H118" s="39"/>
      <c r="I118" s="31" t="s">
        <v>31</v>
      </c>
      <c r="J118" s="35" t="str">
        <f>E21</f>
        <v xml:space="preserve"> AKVOPRO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8"/>
      <c r="B121" s="199"/>
      <c r="C121" s="200" t="s">
        <v>118</v>
      </c>
      <c r="D121" s="201" t="s">
        <v>62</v>
      </c>
      <c r="E121" s="201" t="s">
        <v>58</v>
      </c>
      <c r="F121" s="201" t="s">
        <v>59</v>
      </c>
      <c r="G121" s="201" t="s">
        <v>119</v>
      </c>
      <c r="H121" s="201" t="s">
        <v>120</v>
      </c>
      <c r="I121" s="201" t="s">
        <v>121</v>
      </c>
      <c r="J121" s="202" t="s">
        <v>108</v>
      </c>
      <c r="K121" s="203" t="s">
        <v>122</v>
      </c>
      <c r="L121" s="204"/>
      <c r="M121" s="99" t="s">
        <v>1</v>
      </c>
      <c r="N121" s="100" t="s">
        <v>41</v>
      </c>
      <c r="O121" s="100" t="s">
        <v>123</v>
      </c>
      <c r="P121" s="100" t="s">
        <v>124</v>
      </c>
      <c r="Q121" s="100" t="s">
        <v>125</v>
      </c>
      <c r="R121" s="100" t="s">
        <v>126</v>
      </c>
      <c r="S121" s="100" t="s">
        <v>127</v>
      </c>
      <c r="T121" s="101" t="s">
        <v>128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7"/>
      <c r="B122" s="38"/>
      <c r="C122" s="106" t="s">
        <v>129</v>
      </c>
      <c r="D122" s="39"/>
      <c r="E122" s="39"/>
      <c r="F122" s="39"/>
      <c r="G122" s="39"/>
      <c r="H122" s="39"/>
      <c r="I122" s="39"/>
      <c r="J122" s="205">
        <f>BK122</f>
        <v>0</v>
      </c>
      <c r="K122" s="39"/>
      <c r="L122" s="43"/>
      <c r="M122" s="102"/>
      <c r="N122" s="206"/>
      <c r="O122" s="103"/>
      <c r="P122" s="207">
        <f>P123</f>
        <v>0</v>
      </c>
      <c r="Q122" s="103"/>
      <c r="R122" s="207">
        <f>R123</f>
        <v>0</v>
      </c>
      <c r="S122" s="103"/>
      <c r="T122" s="208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110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76</v>
      </c>
      <c r="E123" s="213" t="s">
        <v>130</v>
      </c>
      <c r="F123" s="213" t="s">
        <v>131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P124+P133</f>
        <v>0</v>
      </c>
      <c r="Q123" s="218"/>
      <c r="R123" s="219">
        <f>R124+R133</f>
        <v>0</v>
      </c>
      <c r="S123" s="218"/>
      <c r="T123" s="220">
        <f>T124+T133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132</v>
      </c>
      <c r="AT123" s="222" t="s">
        <v>76</v>
      </c>
      <c r="AU123" s="222" t="s">
        <v>77</v>
      </c>
      <c r="AY123" s="221" t="s">
        <v>133</v>
      </c>
      <c r="BK123" s="223">
        <f>BK124+BK133</f>
        <v>0</v>
      </c>
    </row>
    <row r="124" s="12" customFormat="1" ht="22.8" customHeight="1">
      <c r="A124" s="12"/>
      <c r="B124" s="210"/>
      <c r="C124" s="211"/>
      <c r="D124" s="212" t="s">
        <v>76</v>
      </c>
      <c r="E124" s="224" t="s">
        <v>134</v>
      </c>
      <c r="F124" s="224" t="s">
        <v>135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SUM(P125:P132)</f>
        <v>0</v>
      </c>
      <c r="Q124" s="218"/>
      <c r="R124" s="219">
        <f>SUM(R125:R132)</f>
        <v>0</v>
      </c>
      <c r="S124" s="218"/>
      <c r="T124" s="220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132</v>
      </c>
      <c r="AT124" s="222" t="s">
        <v>76</v>
      </c>
      <c r="AU124" s="222" t="s">
        <v>8</v>
      </c>
      <c r="AY124" s="221" t="s">
        <v>133</v>
      </c>
      <c r="BK124" s="223">
        <f>SUM(BK125:BK132)</f>
        <v>0</v>
      </c>
    </row>
    <row r="125" s="2" customFormat="1" ht="14.4" customHeight="1">
      <c r="A125" s="37"/>
      <c r="B125" s="38"/>
      <c r="C125" s="226" t="s">
        <v>8</v>
      </c>
      <c r="D125" s="226" t="s">
        <v>136</v>
      </c>
      <c r="E125" s="227" t="s">
        <v>137</v>
      </c>
      <c r="F125" s="228" t="s">
        <v>138</v>
      </c>
      <c r="G125" s="229" t="s">
        <v>139</v>
      </c>
      <c r="H125" s="230">
        <v>1</v>
      </c>
      <c r="I125" s="231"/>
      <c r="J125" s="232">
        <f>ROUND(I125*H125,0)</f>
        <v>0</v>
      </c>
      <c r="K125" s="233"/>
      <c r="L125" s="43"/>
      <c r="M125" s="234" t="s">
        <v>1</v>
      </c>
      <c r="N125" s="235" t="s">
        <v>42</v>
      </c>
      <c r="O125" s="90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8" t="s">
        <v>140</v>
      </c>
      <c r="AT125" s="238" t="s">
        <v>136</v>
      </c>
      <c r="AU125" s="238" t="s">
        <v>81</v>
      </c>
      <c r="AY125" s="16" t="s">
        <v>133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6" t="s">
        <v>8</v>
      </c>
      <c r="BK125" s="239">
        <f>ROUND(I125*H125,0)</f>
        <v>0</v>
      </c>
      <c r="BL125" s="16" t="s">
        <v>140</v>
      </c>
      <c r="BM125" s="238" t="s">
        <v>141</v>
      </c>
    </row>
    <row r="126" s="2" customFormat="1" ht="14.4" customHeight="1">
      <c r="A126" s="37"/>
      <c r="B126" s="38"/>
      <c r="C126" s="226" t="s">
        <v>81</v>
      </c>
      <c r="D126" s="226" t="s">
        <v>136</v>
      </c>
      <c r="E126" s="227" t="s">
        <v>142</v>
      </c>
      <c r="F126" s="228" t="s">
        <v>143</v>
      </c>
      <c r="G126" s="229" t="s">
        <v>139</v>
      </c>
      <c r="H126" s="230">
        <v>1</v>
      </c>
      <c r="I126" s="231"/>
      <c r="J126" s="232">
        <f>ROUND(I126*H126,0)</f>
        <v>0</v>
      </c>
      <c r="K126" s="233"/>
      <c r="L126" s="43"/>
      <c r="M126" s="234" t="s">
        <v>1</v>
      </c>
      <c r="N126" s="235" t="s">
        <v>42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140</v>
      </c>
      <c r="AT126" s="238" t="s">
        <v>136</v>
      </c>
      <c r="AU126" s="238" t="s">
        <v>81</v>
      </c>
      <c r="AY126" s="16" t="s">
        <v>133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</v>
      </c>
      <c r="BK126" s="239">
        <f>ROUND(I126*H126,0)</f>
        <v>0</v>
      </c>
      <c r="BL126" s="16" t="s">
        <v>140</v>
      </c>
      <c r="BM126" s="238" t="s">
        <v>144</v>
      </c>
    </row>
    <row r="127" s="2" customFormat="1" ht="14.4" customHeight="1">
      <c r="A127" s="37"/>
      <c r="B127" s="38"/>
      <c r="C127" s="226" t="s">
        <v>132</v>
      </c>
      <c r="D127" s="226" t="s">
        <v>136</v>
      </c>
      <c r="E127" s="227" t="s">
        <v>145</v>
      </c>
      <c r="F127" s="228" t="s">
        <v>146</v>
      </c>
      <c r="G127" s="229" t="s">
        <v>139</v>
      </c>
      <c r="H127" s="230">
        <v>1</v>
      </c>
      <c r="I127" s="231"/>
      <c r="J127" s="232">
        <f>ROUND(I127*H127,0)</f>
        <v>0</v>
      </c>
      <c r="K127" s="233"/>
      <c r="L127" s="43"/>
      <c r="M127" s="234" t="s">
        <v>1</v>
      </c>
      <c r="N127" s="235" t="s">
        <v>42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140</v>
      </c>
      <c r="AT127" s="238" t="s">
        <v>136</v>
      </c>
      <c r="AU127" s="238" t="s">
        <v>81</v>
      </c>
      <c r="AY127" s="16" t="s">
        <v>133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</v>
      </c>
      <c r="BK127" s="239">
        <f>ROUND(I127*H127,0)</f>
        <v>0</v>
      </c>
      <c r="BL127" s="16" t="s">
        <v>140</v>
      </c>
      <c r="BM127" s="238" t="s">
        <v>147</v>
      </c>
    </row>
    <row r="128" s="2" customFormat="1" ht="14.4" customHeight="1">
      <c r="A128" s="37"/>
      <c r="B128" s="38"/>
      <c r="C128" s="226" t="s">
        <v>148</v>
      </c>
      <c r="D128" s="226" t="s">
        <v>136</v>
      </c>
      <c r="E128" s="227" t="s">
        <v>149</v>
      </c>
      <c r="F128" s="228" t="s">
        <v>150</v>
      </c>
      <c r="G128" s="229" t="s">
        <v>139</v>
      </c>
      <c r="H128" s="230">
        <v>1</v>
      </c>
      <c r="I128" s="231"/>
      <c r="J128" s="232">
        <f>ROUND(I128*H128,0)</f>
        <v>0</v>
      </c>
      <c r="K128" s="233"/>
      <c r="L128" s="43"/>
      <c r="M128" s="234" t="s">
        <v>1</v>
      </c>
      <c r="N128" s="235" t="s">
        <v>42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140</v>
      </c>
      <c r="AT128" s="238" t="s">
        <v>136</v>
      </c>
      <c r="AU128" s="238" t="s">
        <v>81</v>
      </c>
      <c r="AY128" s="16" t="s">
        <v>133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</v>
      </c>
      <c r="BK128" s="239">
        <f>ROUND(I128*H128,0)</f>
        <v>0</v>
      </c>
      <c r="BL128" s="16" t="s">
        <v>140</v>
      </c>
      <c r="BM128" s="238" t="s">
        <v>151</v>
      </c>
    </row>
    <row r="129" s="2" customFormat="1" ht="14.4" customHeight="1">
      <c r="A129" s="37"/>
      <c r="B129" s="38"/>
      <c r="C129" s="226" t="s">
        <v>152</v>
      </c>
      <c r="D129" s="226" t="s">
        <v>136</v>
      </c>
      <c r="E129" s="227" t="s">
        <v>153</v>
      </c>
      <c r="F129" s="228" t="s">
        <v>154</v>
      </c>
      <c r="G129" s="229" t="s">
        <v>155</v>
      </c>
      <c r="H129" s="230">
        <v>90</v>
      </c>
      <c r="I129" s="231"/>
      <c r="J129" s="232">
        <f>ROUND(I129*H129,0)</f>
        <v>0</v>
      </c>
      <c r="K129" s="233"/>
      <c r="L129" s="43"/>
      <c r="M129" s="234" t="s">
        <v>1</v>
      </c>
      <c r="N129" s="235" t="s">
        <v>42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140</v>
      </c>
      <c r="AT129" s="238" t="s">
        <v>136</v>
      </c>
      <c r="AU129" s="238" t="s">
        <v>81</v>
      </c>
      <c r="AY129" s="16" t="s">
        <v>133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</v>
      </c>
      <c r="BK129" s="239">
        <f>ROUND(I129*H129,0)</f>
        <v>0</v>
      </c>
      <c r="BL129" s="16" t="s">
        <v>140</v>
      </c>
      <c r="BM129" s="238" t="s">
        <v>156</v>
      </c>
    </row>
    <row r="130" s="2" customFormat="1" ht="14.4" customHeight="1">
      <c r="A130" s="37"/>
      <c r="B130" s="38"/>
      <c r="C130" s="226" t="s">
        <v>157</v>
      </c>
      <c r="D130" s="226" t="s">
        <v>136</v>
      </c>
      <c r="E130" s="227" t="s">
        <v>158</v>
      </c>
      <c r="F130" s="228" t="s">
        <v>159</v>
      </c>
      <c r="G130" s="229" t="s">
        <v>139</v>
      </c>
      <c r="H130" s="230">
        <v>1</v>
      </c>
      <c r="I130" s="231"/>
      <c r="J130" s="232">
        <f>ROUND(I130*H130,0)</f>
        <v>0</v>
      </c>
      <c r="K130" s="233"/>
      <c r="L130" s="43"/>
      <c r="M130" s="234" t="s">
        <v>1</v>
      </c>
      <c r="N130" s="235" t="s">
        <v>42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140</v>
      </c>
      <c r="AT130" s="238" t="s">
        <v>136</v>
      </c>
      <c r="AU130" s="238" t="s">
        <v>81</v>
      </c>
      <c r="AY130" s="16" t="s">
        <v>133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</v>
      </c>
      <c r="BK130" s="239">
        <f>ROUND(I130*H130,0)</f>
        <v>0</v>
      </c>
      <c r="BL130" s="16" t="s">
        <v>140</v>
      </c>
      <c r="BM130" s="238" t="s">
        <v>160</v>
      </c>
    </row>
    <row r="131" s="2" customFormat="1" ht="14.4" customHeight="1">
      <c r="A131" s="37"/>
      <c r="B131" s="38"/>
      <c r="C131" s="226" t="s">
        <v>161</v>
      </c>
      <c r="D131" s="226" t="s">
        <v>136</v>
      </c>
      <c r="E131" s="227" t="s">
        <v>162</v>
      </c>
      <c r="F131" s="228" t="s">
        <v>163</v>
      </c>
      <c r="G131" s="229" t="s">
        <v>139</v>
      </c>
      <c r="H131" s="230">
        <v>1</v>
      </c>
      <c r="I131" s="231"/>
      <c r="J131" s="232">
        <f>ROUND(I131*H131,0)</f>
        <v>0</v>
      </c>
      <c r="K131" s="233"/>
      <c r="L131" s="43"/>
      <c r="M131" s="234" t="s">
        <v>1</v>
      </c>
      <c r="N131" s="235" t="s">
        <v>42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140</v>
      </c>
      <c r="AT131" s="238" t="s">
        <v>136</v>
      </c>
      <c r="AU131" s="238" t="s">
        <v>81</v>
      </c>
      <c r="AY131" s="16" t="s">
        <v>133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</v>
      </c>
      <c r="BK131" s="239">
        <f>ROUND(I131*H131,0)</f>
        <v>0</v>
      </c>
      <c r="BL131" s="16" t="s">
        <v>140</v>
      </c>
      <c r="BM131" s="238" t="s">
        <v>164</v>
      </c>
    </row>
    <row r="132" s="2" customFormat="1" ht="14.4" customHeight="1">
      <c r="A132" s="37"/>
      <c r="B132" s="38"/>
      <c r="C132" s="226" t="s">
        <v>165</v>
      </c>
      <c r="D132" s="226" t="s">
        <v>136</v>
      </c>
      <c r="E132" s="227" t="s">
        <v>166</v>
      </c>
      <c r="F132" s="228" t="s">
        <v>167</v>
      </c>
      <c r="G132" s="229" t="s">
        <v>139</v>
      </c>
      <c r="H132" s="230">
        <v>1</v>
      </c>
      <c r="I132" s="231"/>
      <c r="J132" s="232">
        <f>ROUND(I132*H132,0)</f>
        <v>0</v>
      </c>
      <c r="K132" s="233"/>
      <c r="L132" s="43"/>
      <c r="M132" s="234" t="s">
        <v>1</v>
      </c>
      <c r="N132" s="235" t="s">
        <v>42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140</v>
      </c>
      <c r="AT132" s="238" t="s">
        <v>136</v>
      </c>
      <c r="AU132" s="238" t="s">
        <v>81</v>
      </c>
      <c r="AY132" s="16" t="s">
        <v>133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</v>
      </c>
      <c r="BK132" s="239">
        <f>ROUND(I132*H132,0)</f>
        <v>0</v>
      </c>
      <c r="BL132" s="16" t="s">
        <v>140</v>
      </c>
      <c r="BM132" s="238" t="s">
        <v>168</v>
      </c>
    </row>
    <row r="133" s="12" customFormat="1" ht="22.8" customHeight="1">
      <c r="A133" s="12"/>
      <c r="B133" s="210"/>
      <c r="C133" s="211"/>
      <c r="D133" s="212" t="s">
        <v>76</v>
      </c>
      <c r="E133" s="224" t="s">
        <v>169</v>
      </c>
      <c r="F133" s="224" t="s">
        <v>170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P134+P138+P145</f>
        <v>0</v>
      </c>
      <c r="Q133" s="218"/>
      <c r="R133" s="219">
        <f>R134+R138+R145</f>
        <v>0</v>
      </c>
      <c r="S133" s="218"/>
      <c r="T133" s="220">
        <f>T134+T138+T145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152</v>
      </c>
      <c r="AT133" s="222" t="s">
        <v>76</v>
      </c>
      <c r="AU133" s="222" t="s">
        <v>8</v>
      </c>
      <c r="AY133" s="221" t="s">
        <v>133</v>
      </c>
      <c r="BK133" s="223">
        <f>BK134+BK138+BK145</f>
        <v>0</v>
      </c>
    </row>
    <row r="134" s="12" customFormat="1" ht="20.88" customHeight="1">
      <c r="A134" s="12"/>
      <c r="B134" s="210"/>
      <c r="C134" s="211"/>
      <c r="D134" s="212" t="s">
        <v>76</v>
      </c>
      <c r="E134" s="224" t="s">
        <v>171</v>
      </c>
      <c r="F134" s="224" t="s">
        <v>172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SUM(P135:P137)</f>
        <v>0</v>
      </c>
      <c r="Q134" s="218"/>
      <c r="R134" s="219">
        <f>SUM(R135:R137)</f>
        <v>0</v>
      </c>
      <c r="S134" s="218"/>
      <c r="T134" s="220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152</v>
      </c>
      <c r="AT134" s="222" t="s">
        <v>76</v>
      </c>
      <c r="AU134" s="222" t="s">
        <v>81</v>
      </c>
      <c r="AY134" s="221" t="s">
        <v>133</v>
      </c>
      <c r="BK134" s="223">
        <f>SUM(BK135:BK137)</f>
        <v>0</v>
      </c>
    </row>
    <row r="135" s="2" customFormat="1" ht="14.4" customHeight="1">
      <c r="A135" s="37"/>
      <c r="B135" s="38"/>
      <c r="C135" s="226" t="s">
        <v>173</v>
      </c>
      <c r="D135" s="226" t="s">
        <v>136</v>
      </c>
      <c r="E135" s="227" t="s">
        <v>174</v>
      </c>
      <c r="F135" s="228" t="s">
        <v>175</v>
      </c>
      <c r="G135" s="229" t="s">
        <v>139</v>
      </c>
      <c r="H135" s="230">
        <v>1</v>
      </c>
      <c r="I135" s="231"/>
      <c r="J135" s="232">
        <f>ROUND(I135*H135,0)</f>
        <v>0</v>
      </c>
      <c r="K135" s="233"/>
      <c r="L135" s="43"/>
      <c r="M135" s="234" t="s">
        <v>1</v>
      </c>
      <c r="N135" s="235" t="s">
        <v>42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148</v>
      </c>
      <c r="AT135" s="238" t="s">
        <v>136</v>
      </c>
      <c r="AU135" s="238" t="s">
        <v>132</v>
      </c>
      <c r="AY135" s="16" t="s">
        <v>133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</v>
      </c>
      <c r="BK135" s="239">
        <f>ROUND(I135*H135,0)</f>
        <v>0</v>
      </c>
      <c r="BL135" s="16" t="s">
        <v>148</v>
      </c>
      <c r="BM135" s="238" t="s">
        <v>176</v>
      </c>
    </row>
    <row r="136" s="2" customFormat="1" ht="14.4" customHeight="1">
      <c r="A136" s="37"/>
      <c r="B136" s="38"/>
      <c r="C136" s="226" t="s">
        <v>177</v>
      </c>
      <c r="D136" s="226" t="s">
        <v>136</v>
      </c>
      <c r="E136" s="227" t="s">
        <v>178</v>
      </c>
      <c r="F136" s="228" t="s">
        <v>179</v>
      </c>
      <c r="G136" s="229" t="s">
        <v>139</v>
      </c>
      <c r="H136" s="230">
        <v>1</v>
      </c>
      <c r="I136" s="231"/>
      <c r="J136" s="232">
        <f>ROUND(I136*H136,0)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148</v>
      </c>
      <c r="AT136" s="238" t="s">
        <v>136</v>
      </c>
      <c r="AU136" s="238" t="s">
        <v>132</v>
      </c>
      <c r="AY136" s="16" t="s">
        <v>133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</v>
      </c>
      <c r="BK136" s="239">
        <f>ROUND(I136*H136,0)</f>
        <v>0</v>
      </c>
      <c r="BL136" s="16" t="s">
        <v>148</v>
      </c>
      <c r="BM136" s="238" t="s">
        <v>180</v>
      </c>
    </row>
    <row r="137" s="2" customFormat="1" ht="14.4" customHeight="1">
      <c r="A137" s="37"/>
      <c r="B137" s="38"/>
      <c r="C137" s="226" t="s">
        <v>183</v>
      </c>
      <c r="D137" s="226" t="s">
        <v>136</v>
      </c>
      <c r="E137" s="227" t="s">
        <v>730</v>
      </c>
      <c r="F137" s="228" t="s">
        <v>731</v>
      </c>
      <c r="G137" s="229" t="s">
        <v>139</v>
      </c>
      <c r="H137" s="230">
        <v>1</v>
      </c>
      <c r="I137" s="231"/>
      <c r="J137" s="232">
        <f>ROUND(I137*H137,0)</f>
        <v>0</v>
      </c>
      <c r="K137" s="233"/>
      <c r="L137" s="43"/>
      <c r="M137" s="234" t="s">
        <v>1</v>
      </c>
      <c r="N137" s="235" t="s">
        <v>42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148</v>
      </c>
      <c r="AT137" s="238" t="s">
        <v>136</v>
      </c>
      <c r="AU137" s="238" t="s">
        <v>132</v>
      </c>
      <c r="AY137" s="16" t="s">
        <v>133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</v>
      </c>
      <c r="BK137" s="239">
        <f>ROUND(I137*H137,0)</f>
        <v>0</v>
      </c>
      <c r="BL137" s="16" t="s">
        <v>148</v>
      </c>
      <c r="BM137" s="238" t="s">
        <v>732</v>
      </c>
    </row>
    <row r="138" s="12" customFormat="1" ht="20.88" customHeight="1">
      <c r="A138" s="12"/>
      <c r="B138" s="210"/>
      <c r="C138" s="211"/>
      <c r="D138" s="212" t="s">
        <v>76</v>
      </c>
      <c r="E138" s="224" t="s">
        <v>181</v>
      </c>
      <c r="F138" s="224" t="s">
        <v>182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SUM(P139:P144)</f>
        <v>0</v>
      </c>
      <c r="Q138" s="218"/>
      <c r="R138" s="219">
        <f>SUM(R139:R144)</f>
        <v>0</v>
      </c>
      <c r="S138" s="218"/>
      <c r="T138" s="220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152</v>
      </c>
      <c r="AT138" s="222" t="s">
        <v>76</v>
      </c>
      <c r="AU138" s="222" t="s">
        <v>81</v>
      </c>
      <c r="AY138" s="221" t="s">
        <v>133</v>
      </c>
      <c r="BK138" s="223">
        <f>SUM(BK139:BK144)</f>
        <v>0</v>
      </c>
    </row>
    <row r="139" s="2" customFormat="1" ht="14.4" customHeight="1">
      <c r="A139" s="37"/>
      <c r="B139" s="38"/>
      <c r="C139" s="226" t="s">
        <v>187</v>
      </c>
      <c r="D139" s="226" t="s">
        <v>136</v>
      </c>
      <c r="E139" s="227" t="s">
        <v>184</v>
      </c>
      <c r="F139" s="228" t="s">
        <v>185</v>
      </c>
      <c r="G139" s="229" t="s">
        <v>139</v>
      </c>
      <c r="H139" s="230">
        <v>1</v>
      </c>
      <c r="I139" s="231"/>
      <c r="J139" s="232">
        <f>ROUND(I139*H139,0)</f>
        <v>0</v>
      </c>
      <c r="K139" s="233"/>
      <c r="L139" s="43"/>
      <c r="M139" s="234" t="s">
        <v>1</v>
      </c>
      <c r="N139" s="235" t="s">
        <v>42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148</v>
      </c>
      <c r="AT139" s="238" t="s">
        <v>136</v>
      </c>
      <c r="AU139" s="238" t="s">
        <v>132</v>
      </c>
      <c r="AY139" s="16" t="s">
        <v>133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</v>
      </c>
      <c r="BK139" s="239">
        <f>ROUND(I139*H139,0)</f>
        <v>0</v>
      </c>
      <c r="BL139" s="16" t="s">
        <v>148</v>
      </c>
      <c r="BM139" s="238" t="s">
        <v>186</v>
      </c>
    </row>
    <row r="140" s="2" customFormat="1" ht="14.4" customHeight="1">
      <c r="A140" s="37"/>
      <c r="B140" s="38"/>
      <c r="C140" s="226" t="s">
        <v>191</v>
      </c>
      <c r="D140" s="226" t="s">
        <v>136</v>
      </c>
      <c r="E140" s="227" t="s">
        <v>733</v>
      </c>
      <c r="F140" s="228" t="s">
        <v>734</v>
      </c>
      <c r="G140" s="229" t="s">
        <v>139</v>
      </c>
      <c r="H140" s="230">
        <v>1</v>
      </c>
      <c r="I140" s="231"/>
      <c r="J140" s="232">
        <f>ROUND(I140*H140,0)</f>
        <v>0</v>
      </c>
      <c r="K140" s="233"/>
      <c r="L140" s="43"/>
      <c r="M140" s="234" t="s">
        <v>1</v>
      </c>
      <c r="N140" s="235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148</v>
      </c>
      <c r="AT140" s="238" t="s">
        <v>136</v>
      </c>
      <c r="AU140" s="238" t="s">
        <v>132</v>
      </c>
      <c r="AY140" s="16" t="s">
        <v>133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</v>
      </c>
      <c r="BK140" s="239">
        <f>ROUND(I140*H140,0)</f>
        <v>0</v>
      </c>
      <c r="BL140" s="16" t="s">
        <v>148</v>
      </c>
      <c r="BM140" s="238" t="s">
        <v>735</v>
      </c>
    </row>
    <row r="141" s="2" customFormat="1" ht="14.4" customHeight="1">
      <c r="A141" s="37"/>
      <c r="B141" s="38"/>
      <c r="C141" s="226" t="s">
        <v>197</v>
      </c>
      <c r="D141" s="226" t="s">
        <v>136</v>
      </c>
      <c r="E141" s="227" t="s">
        <v>736</v>
      </c>
      <c r="F141" s="228" t="s">
        <v>737</v>
      </c>
      <c r="G141" s="229" t="s">
        <v>139</v>
      </c>
      <c r="H141" s="230">
        <v>1</v>
      </c>
      <c r="I141" s="231"/>
      <c r="J141" s="232">
        <f>ROUND(I141*H141,0)</f>
        <v>0</v>
      </c>
      <c r="K141" s="233"/>
      <c r="L141" s="43"/>
      <c r="M141" s="234" t="s">
        <v>1</v>
      </c>
      <c r="N141" s="235" t="s">
        <v>42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148</v>
      </c>
      <c r="AT141" s="238" t="s">
        <v>136</v>
      </c>
      <c r="AU141" s="238" t="s">
        <v>132</v>
      </c>
      <c r="AY141" s="16" t="s">
        <v>133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</v>
      </c>
      <c r="BK141" s="239">
        <f>ROUND(I141*H141,0)</f>
        <v>0</v>
      </c>
      <c r="BL141" s="16" t="s">
        <v>148</v>
      </c>
      <c r="BM141" s="238" t="s">
        <v>738</v>
      </c>
    </row>
    <row r="142" s="2" customFormat="1" ht="14.4" customHeight="1">
      <c r="A142" s="37"/>
      <c r="B142" s="38"/>
      <c r="C142" s="226" t="s">
        <v>9</v>
      </c>
      <c r="D142" s="226" t="s">
        <v>136</v>
      </c>
      <c r="E142" s="227" t="s">
        <v>188</v>
      </c>
      <c r="F142" s="228" t="s">
        <v>189</v>
      </c>
      <c r="G142" s="229" t="s">
        <v>139</v>
      </c>
      <c r="H142" s="230">
        <v>1</v>
      </c>
      <c r="I142" s="231"/>
      <c r="J142" s="232">
        <f>ROUND(I142*H142,0)</f>
        <v>0</v>
      </c>
      <c r="K142" s="233"/>
      <c r="L142" s="43"/>
      <c r="M142" s="234" t="s">
        <v>1</v>
      </c>
      <c r="N142" s="235" t="s">
        <v>42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148</v>
      </c>
      <c r="AT142" s="238" t="s">
        <v>136</v>
      </c>
      <c r="AU142" s="238" t="s">
        <v>132</v>
      </c>
      <c r="AY142" s="16" t="s">
        <v>133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</v>
      </c>
      <c r="BK142" s="239">
        <f>ROUND(I142*H142,0)</f>
        <v>0</v>
      </c>
      <c r="BL142" s="16" t="s">
        <v>148</v>
      </c>
      <c r="BM142" s="238" t="s">
        <v>190</v>
      </c>
    </row>
    <row r="143" s="2" customFormat="1" ht="14.4" customHeight="1">
      <c r="A143" s="37"/>
      <c r="B143" s="38"/>
      <c r="C143" s="226" t="s">
        <v>284</v>
      </c>
      <c r="D143" s="226" t="s">
        <v>136</v>
      </c>
      <c r="E143" s="227" t="s">
        <v>739</v>
      </c>
      <c r="F143" s="228" t="s">
        <v>740</v>
      </c>
      <c r="G143" s="229" t="s">
        <v>139</v>
      </c>
      <c r="H143" s="230">
        <v>1</v>
      </c>
      <c r="I143" s="231"/>
      <c r="J143" s="232">
        <f>ROUND(I143*H143,0)</f>
        <v>0</v>
      </c>
      <c r="K143" s="233"/>
      <c r="L143" s="43"/>
      <c r="M143" s="234" t="s">
        <v>1</v>
      </c>
      <c r="N143" s="235" t="s">
        <v>42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148</v>
      </c>
      <c r="AT143" s="238" t="s">
        <v>136</v>
      </c>
      <c r="AU143" s="238" t="s">
        <v>132</v>
      </c>
      <c r="AY143" s="16" t="s">
        <v>133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</v>
      </c>
      <c r="BK143" s="239">
        <f>ROUND(I143*H143,0)</f>
        <v>0</v>
      </c>
      <c r="BL143" s="16" t="s">
        <v>148</v>
      </c>
      <c r="BM143" s="238" t="s">
        <v>741</v>
      </c>
    </row>
    <row r="144" s="2" customFormat="1" ht="14.4" customHeight="1">
      <c r="A144" s="37"/>
      <c r="B144" s="38"/>
      <c r="C144" s="226" t="s">
        <v>293</v>
      </c>
      <c r="D144" s="226" t="s">
        <v>136</v>
      </c>
      <c r="E144" s="227" t="s">
        <v>192</v>
      </c>
      <c r="F144" s="228" t="s">
        <v>193</v>
      </c>
      <c r="G144" s="229" t="s">
        <v>139</v>
      </c>
      <c r="H144" s="230">
        <v>1</v>
      </c>
      <c r="I144" s="231"/>
      <c r="J144" s="232">
        <f>ROUND(I144*H144,0)</f>
        <v>0</v>
      </c>
      <c r="K144" s="233"/>
      <c r="L144" s="43"/>
      <c r="M144" s="234" t="s">
        <v>1</v>
      </c>
      <c r="N144" s="235" t="s">
        <v>42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148</v>
      </c>
      <c r="AT144" s="238" t="s">
        <v>136</v>
      </c>
      <c r="AU144" s="238" t="s">
        <v>132</v>
      </c>
      <c r="AY144" s="16" t="s">
        <v>133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</v>
      </c>
      <c r="BK144" s="239">
        <f>ROUND(I144*H144,0)</f>
        <v>0</v>
      </c>
      <c r="BL144" s="16" t="s">
        <v>148</v>
      </c>
      <c r="BM144" s="238" t="s">
        <v>194</v>
      </c>
    </row>
    <row r="145" s="12" customFormat="1" ht="20.88" customHeight="1">
      <c r="A145" s="12"/>
      <c r="B145" s="210"/>
      <c r="C145" s="211"/>
      <c r="D145" s="212" t="s">
        <v>76</v>
      </c>
      <c r="E145" s="224" t="s">
        <v>195</v>
      </c>
      <c r="F145" s="224" t="s">
        <v>196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P146</f>
        <v>0</v>
      </c>
      <c r="Q145" s="218"/>
      <c r="R145" s="219">
        <f>R146</f>
        <v>0</v>
      </c>
      <c r="S145" s="218"/>
      <c r="T145" s="220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152</v>
      </c>
      <c r="AT145" s="222" t="s">
        <v>76</v>
      </c>
      <c r="AU145" s="222" t="s">
        <v>81</v>
      </c>
      <c r="AY145" s="221" t="s">
        <v>133</v>
      </c>
      <c r="BK145" s="223">
        <f>BK146</f>
        <v>0</v>
      </c>
    </row>
    <row r="146" s="2" customFormat="1" ht="14.4" customHeight="1">
      <c r="A146" s="37"/>
      <c r="B146" s="38"/>
      <c r="C146" s="226" t="s">
        <v>299</v>
      </c>
      <c r="D146" s="226" t="s">
        <v>136</v>
      </c>
      <c r="E146" s="227" t="s">
        <v>198</v>
      </c>
      <c r="F146" s="228" t="s">
        <v>199</v>
      </c>
      <c r="G146" s="229" t="s">
        <v>139</v>
      </c>
      <c r="H146" s="230">
        <v>1</v>
      </c>
      <c r="I146" s="231"/>
      <c r="J146" s="232">
        <f>ROUND(I146*H146,0)</f>
        <v>0</v>
      </c>
      <c r="K146" s="233"/>
      <c r="L146" s="43"/>
      <c r="M146" s="240" t="s">
        <v>1</v>
      </c>
      <c r="N146" s="241" t="s">
        <v>42</v>
      </c>
      <c r="O146" s="242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200</v>
      </c>
      <c r="AT146" s="238" t="s">
        <v>136</v>
      </c>
      <c r="AU146" s="238" t="s">
        <v>132</v>
      </c>
      <c r="AY146" s="16" t="s">
        <v>133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</v>
      </c>
      <c r="BK146" s="239">
        <f>ROUND(I146*H146,0)</f>
        <v>0</v>
      </c>
      <c r="BL146" s="16" t="s">
        <v>200</v>
      </c>
      <c r="BM146" s="238" t="s">
        <v>201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66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DaqK6VgEv5SJQVmbtg7TdcberB2Cyfdy9xsnewxHjVU2TupBON7BYbK2QGo04KSBpnhDX3q1M6kbD/JDkHHVYQ==" hashValue="jrkx64vDXcIIoWhLil2YvwS1mB7IBj5B/VMI2rPEfoKeLe7PMxR3u9fM8xd2sYoAsOYH2dL80Axehqo3OJVtMQ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Špatenka</dc:creator>
  <cp:lastModifiedBy>Miroslav Špatenka</cp:lastModifiedBy>
  <dcterms:created xsi:type="dcterms:W3CDTF">2021-05-03T05:22:32Z</dcterms:created>
  <dcterms:modified xsi:type="dcterms:W3CDTF">2021-05-03T05:22:43Z</dcterms:modified>
</cp:coreProperties>
</file>